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0" windowHeight="12810"/>
  </bookViews>
  <sheets>
    <sheet name="Ponudba" sheetId="1" r:id="rId1"/>
  </sheets>
  <definedNames>
    <definedName name="_xlnm._FilterDatabase" localSheetId="0" hidden="1">Ponudba!$A$16:$M$16</definedName>
    <definedName name="Besedilo14" localSheetId="0">Ponudba!#REF!</definedName>
    <definedName name="Besedilo15" localSheetId="0">Ponudba!#REF!</definedName>
    <definedName name="Besedilo16" localSheetId="0">Ponudba!#REF!</definedName>
    <definedName name="Besedilo17" localSheetId="0">Ponudba!#REF!</definedName>
    <definedName name="Besedilo19" localSheetId="0">Ponudba!#REF!</definedName>
    <definedName name="Besedilo2" localSheetId="0">Ponudba!$F$59</definedName>
    <definedName name="Besedilo22" localSheetId="0">Ponudba!#REF!</definedName>
    <definedName name="Besedilo23" localSheetId="0">Ponudba!#REF!</definedName>
    <definedName name="Besedilo3" localSheetId="0">Ponudba!#REF!</definedName>
    <definedName name="Besedilo4" localSheetId="0">Ponudba!#REF!</definedName>
    <definedName name="Besedilo5" localSheetId="0">Ponudba!#REF!</definedName>
    <definedName name="_xlnm.Print_Titles" localSheetId="0">Ponudba!$16:$16</definedName>
    <definedName name="Z_59BE30FF_5C96_4D3C_A6B7_68DA151C2E8C_.wvu.Cols" localSheetId="0" hidden="1">Ponudba!$C:$C,Ponudba!$H:$H</definedName>
    <definedName name="Z_59BE30FF_5C96_4D3C_A6B7_68DA151C2E8C_.wvu.FilterData" localSheetId="0" hidden="1">Ponudba!$A$16:$M$16</definedName>
    <definedName name="Z_59BE30FF_5C96_4D3C_A6B7_68DA151C2E8C_.wvu.PrintArea" localSheetId="0" hidden="1">Ponudba!$A$1:$M$123</definedName>
    <definedName name="Z_59BE30FF_5C96_4D3C_A6B7_68DA151C2E8C_.wvu.PrintTitles" localSheetId="0" hidden="1">Ponudba!$16:$16</definedName>
    <definedName name="Z_7769A341_241F_4250_B6B0_4F1AD812CE43_.wvu.Cols" localSheetId="0" hidden="1">Ponudba!$C:$C,Ponudba!$H:$H</definedName>
    <definedName name="Z_7769A341_241F_4250_B6B0_4F1AD812CE43_.wvu.FilterData" localSheetId="0" hidden="1">Ponudba!$A$16:$M$16</definedName>
    <definedName name="Z_7769A341_241F_4250_B6B0_4F1AD812CE43_.wvu.PrintArea" localSheetId="0" hidden="1">Ponudba!$A$1:$M$125</definedName>
    <definedName name="Z_7769A341_241F_4250_B6B0_4F1AD812CE43_.wvu.PrintTitles" localSheetId="0" hidden="1">Ponudba!$16:$16</definedName>
  </definedNames>
  <calcPr calcId="145621" concurrentCalc="0"/>
  <customWorkbookViews>
    <customWorkbookView name="Igor Grasic - Personal View" guid="{59BE30FF-5C96-4D3C-A6B7-68DA151C2E8C}" mergeInterval="0" personalView="1" maximized="1" windowWidth="1536" windowHeight="786" activeSheetId="1"/>
    <customWorkbookView name="Igor Grašič - Osebni pogled" guid="{7769A341-241F-4250-B6B0-4F1AD812CE43}" mergeInterval="0" personalView="1" maximized="1" windowWidth="1676" windowHeight="91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0" i="1" l="1"/>
  <c r="I90" i="1"/>
  <c r="J90" i="1"/>
  <c r="M90" i="1"/>
  <c r="H91" i="1"/>
  <c r="I91" i="1"/>
  <c r="J91" i="1"/>
  <c r="M91" i="1"/>
  <c r="H92" i="1"/>
  <c r="I92" i="1"/>
  <c r="J92" i="1"/>
  <c r="M92" i="1"/>
  <c r="H93" i="1"/>
  <c r="I93" i="1"/>
  <c r="J93" i="1"/>
  <c r="M93" i="1"/>
  <c r="H94" i="1"/>
  <c r="I94" i="1"/>
  <c r="J94" i="1"/>
  <c r="M94" i="1"/>
  <c r="H95" i="1"/>
  <c r="I95" i="1"/>
  <c r="J95" i="1"/>
  <c r="M95" i="1"/>
  <c r="H96" i="1"/>
  <c r="I96" i="1"/>
  <c r="J96" i="1"/>
  <c r="M96" i="1"/>
  <c r="H97" i="1"/>
  <c r="I97" i="1"/>
  <c r="J97" i="1"/>
  <c r="M97" i="1"/>
  <c r="H98" i="1"/>
  <c r="I98" i="1"/>
  <c r="J98" i="1"/>
  <c r="M98" i="1"/>
  <c r="H99" i="1"/>
  <c r="I99" i="1"/>
  <c r="J99" i="1"/>
  <c r="M99" i="1"/>
  <c r="M100" i="1"/>
  <c r="L90" i="1"/>
  <c r="L91" i="1"/>
  <c r="L92" i="1"/>
  <c r="L93" i="1"/>
  <c r="L94" i="1"/>
  <c r="L95" i="1"/>
  <c r="L96" i="1"/>
  <c r="L97" i="1"/>
  <c r="L98" i="1"/>
  <c r="L99" i="1"/>
  <c r="L100" i="1"/>
  <c r="K90" i="1"/>
  <c r="K91" i="1"/>
  <c r="K92" i="1"/>
  <c r="K93" i="1"/>
  <c r="K94" i="1"/>
  <c r="K95" i="1"/>
  <c r="K96" i="1"/>
  <c r="K97" i="1"/>
  <c r="K98" i="1"/>
  <c r="K99" i="1"/>
  <c r="K100" i="1"/>
  <c r="H63" i="1"/>
  <c r="K63" i="1"/>
  <c r="H113" i="1"/>
  <c r="I113" i="1"/>
  <c r="H112" i="1"/>
  <c r="I112" i="1"/>
  <c r="H51" i="1"/>
  <c r="I51" i="1"/>
  <c r="L113" i="1"/>
  <c r="J113" i="1"/>
  <c r="M113" i="1"/>
  <c r="K113" i="1"/>
  <c r="L112" i="1"/>
  <c r="J112" i="1"/>
  <c r="M112" i="1"/>
  <c r="K112" i="1"/>
  <c r="K51" i="1"/>
  <c r="L51" i="1"/>
  <c r="J51" i="1"/>
  <c r="M51" i="1"/>
  <c r="H103" i="1"/>
  <c r="K103" i="1"/>
  <c r="K104" i="1"/>
  <c r="I103" i="1"/>
  <c r="H40" i="1"/>
  <c r="I40" i="1"/>
  <c r="L40" i="1"/>
  <c r="H41" i="1"/>
  <c r="I41" i="1"/>
  <c r="J41" i="1"/>
  <c r="M41" i="1"/>
  <c r="H42" i="1"/>
  <c r="K42" i="1"/>
  <c r="H43" i="1"/>
  <c r="I43" i="1"/>
  <c r="J43" i="1"/>
  <c r="M43" i="1"/>
  <c r="H39" i="1"/>
  <c r="I39" i="1"/>
  <c r="H38" i="1"/>
  <c r="I38" i="1"/>
  <c r="H30" i="1"/>
  <c r="I30" i="1"/>
  <c r="H31" i="1"/>
  <c r="K31" i="1"/>
  <c r="H32" i="1"/>
  <c r="I32" i="1"/>
  <c r="H33" i="1"/>
  <c r="K33" i="1"/>
  <c r="H34" i="1"/>
  <c r="I34" i="1"/>
  <c r="H35" i="1"/>
  <c r="K35" i="1"/>
  <c r="H36" i="1"/>
  <c r="I36" i="1"/>
  <c r="H37" i="1"/>
  <c r="K37" i="1"/>
  <c r="K43" i="1"/>
  <c r="L103" i="1"/>
  <c r="L104" i="1"/>
  <c r="J103" i="1"/>
  <c r="M103" i="1"/>
  <c r="M104" i="1"/>
  <c r="M105" i="1"/>
  <c r="K39" i="1"/>
  <c r="K40" i="1"/>
  <c r="I42" i="1"/>
  <c r="L42" i="1"/>
  <c r="L39" i="1"/>
  <c r="J39" i="1"/>
  <c r="M39" i="1"/>
  <c r="K41" i="1"/>
  <c r="L43" i="1"/>
  <c r="L41" i="1"/>
  <c r="J40" i="1"/>
  <c r="M40" i="1"/>
  <c r="J38" i="1"/>
  <c r="M38" i="1"/>
  <c r="L38" i="1"/>
  <c r="K38" i="1"/>
  <c r="I35" i="1"/>
  <c r="L35" i="1"/>
  <c r="I33" i="1"/>
  <c r="I31" i="1"/>
  <c r="I37" i="1"/>
  <c r="J36" i="1"/>
  <c r="M36" i="1"/>
  <c r="L36" i="1"/>
  <c r="J34" i="1"/>
  <c r="M34" i="1"/>
  <c r="L34" i="1"/>
  <c r="J32" i="1"/>
  <c r="M32" i="1"/>
  <c r="L32" i="1"/>
  <c r="J30" i="1"/>
  <c r="M30" i="1"/>
  <c r="L30" i="1"/>
  <c r="K36" i="1"/>
  <c r="K34" i="1"/>
  <c r="K32" i="1"/>
  <c r="K30" i="1"/>
  <c r="J35" i="1"/>
  <c r="M35" i="1"/>
  <c r="K44" i="1"/>
  <c r="J42" i="1"/>
  <c r="M42" i="1"/>
  <c r="L31" i="1"/>
  <c r="J31" i="1"/>
  <c r="M31" i="1"/>
  <c r="L33" i="1"/>
  <c r="J33" i="1"/>
  <c r="M33" i="1"/>
  <c r="L37" i="1"/>
  <c r="J37" i="1"/>
  <c r="M37" i="1"/>
  <c r="M44" i="1"/>
  <c r="L44" i="1"/>
  <c r="H55" i="1"/>
  <c r="K55" i="1"/>
  <c r="H54" i="1"/>
  <c r="I54" i="1"/>
  <c r="H53" i="1"/>
  <c r="K53" i="1"/>
  <c r="H52" i="1"/>
  <c r="I52" i="1"/>
  <c r="H47" i="1"/>
  <c r="K47" i="1"/>
  <c r="H50" i="1"/>
  <c r="I50" i="1"/>
  <c r="H49" i="1"/>
  <c r="K49" i="1"/>
  <c r="H48" i="1"/>
  <c r="I48" i="1"/>
  <c r="M45" i="1"/>
  <c r="I55" i="1"/>
  <c r="K48" i="1"/>
  <c r="K52" i="1"/>
  <c r="K54" i="1"/>
  <c r="K50" i="1"/>
  <c r="L50" i="1"/>
  <c r="J50" i="1"/>
  <c r="M50" i="1"/>
  <c r="L48" i="1"/>
  <c r="J48" i="1"/>
  <c r="M48" i="1"/>
  <c r="J54" i="1"/>
  <c r="M54" i="1"/>
  <c r="L54" i="1"/>
  <c r="L52" i="1"/>
  <c r="J52" i="1"/>
  <c r="M52" i="1"/>
  <c r="I53" i="1"/>
  <c r="I49" i="1"/>
  <c r="I47" i="1"/>
  <c r="K56" i="1"/>
  <c r="J55" i="1"/>
  <c r="M55" i="1"/>
  <c r="L55" i="1"/>
  <c r="J47" i="1"/>
  <c r="M47" i="1"/>
  <c r="L47" i="1"/>
  <c r="L49" i="1"/>
  <c r="J49" i="1"/>
  <c r="M49" i="1"/>
  <c r="J53" i="1"/>
  <c r="M53" i="1"/>
  <c r="L53" i="1"/>
  <c r="M56" i="1"/>
  <c r="L56" i="1"/>
  <c r="H111" i="1"/>
  <c r="I111" i="1"/>
  <c r="M57" i="1"/>
  <c r="L111" i="1"/>
  <c r="L114" i="1"/>
  <c r="J111" i="1"/>
  <c r="M111" i="1"/>
  <c r="K111" i="1"/>
  <c r="K114" i="1"/>
  <c r="M114" i="1"/>
  <c r="M115" i="1"/>
  <c r="I63" i="1"/>
  <c r="L63" i="1"/>
  <c r="L64" i="1"/>
  <c r="J63" i="1"/>
  <c r="M63" i="1"/>
  <c r="M64" i="1"/>
  <c r="K64" i="1"/>
  <c r="H76" i="1"/>
  <c r="I76" i="1"/>
  <c r="M65" i="1"/>
  <c r="L76" i="1"/>
  <c r="J76" i="1"/>
  <c r="M76" i="1"/>
  <c r="K76" i="1"/>
  <c r="H75" i="1"/>
  <c r="K75" i="1"/>
  <c r="K77" i="1"/>
  <c r="I75" i="1"/>
  <c r="L75" i="1"/>
  <c r="L77" i="1"/>
  <c r="J75" i="1"/>
  <c r="M75" i="1"/>
  <c r="M77" i="1"/>
  <c r="M78" i="1"/>
  <c r="H81" i="1"/>
  <c r="I81" i="1"/>
  <c r="K81" i="1"/>
  <c r="L81" i="1"/>
  <c r="J81" i="1"/>
  <c r="M81" i="1"/>
  <c r="H18" i="1"/>
  <c r="K18" i="1"/>
  <c r="I18" i="1"/>
  <c r="K19" i="1"/>
  <c r="H71" i="1"/>
  <c r="K71" i="1"/>
  <c r="H117" i="1"/>
  <c r="K117" i="1"/>
  <c r="H118" i="1"/>
  <c r="I118" i="1"/>
  <c r="H22" i="1"/>
  <c r="K22" i="1"/>
  <c r="K23" i="1"/>
  <c r="H26" i="1"/>
  <c r="K26" i="1"/>
  <c r="K27" i="1"/>
  <c r="H59" i="1"/>
  <c r="I59" i="1"/>
  <c r="L59" i="1"/>
  <c r="L60" i="1"/>
  <c r="H67" i="1"/>
  <c r="K67" i="1"/>
  <c r="K68" i="1"/>
  <c r="H80" i="1"/>
  <c r="K80" i="1"/>
  <c r="K82" i="1"/>
  <c r="H85" i="1"/>
  <c r="K85" i="1"/>
  <c r="H86" i="1"/>
  <c r="I86" i="1"/>
  <c r="L86" i="1"/>
  <c r="H107" i="1"/>
  <c r="I107" i="1"/>
  <c r="J107" i="1"/>
  <c r="M107" i="1"/>
  <c r="M108" i="1"/>
  <c r="M109" i="1"/>
  <c r="K59" i="1"/>
  <c r="K60" i="1"/>
  <c r="K118" i="1"/>
  <c r="K119" i="1"/>
  <c r="I80" i="1"/>
  <c r="L80" i="1"/>
  <c r="L82" i="1"/>
  <c r="K86" i="1"/>
  <c r="K87" i="1"/>
  <c r="K107" i="1"/>
  <c r="K108" i="1"/>
  <c r="J86" i="1"/>
  <c r="M86" i="1"/>
  <c r="I22" i="1"/>
  <c r="J22" i="1"/>
  <c r="M22" i="1"/>
  <c r="M23" i="1"/>
  <c r="I117" i="1"/>
  <c r="L117" i="1"/>
  <c r="L118" i="1"/>
  <c r="J118" i="1"/>
  <c r="M118" i="1"/>
  <c r="I26" i="1"/>
  <c r="L26" i="1"/>
  <c r="L27" i="1"/>
  <c r="J59" i="1"/>
  <c r="M59" i="1"/>
  <c r="M60" i="1"/>
  <c r="M61" i="1"/>
  <c r="I85" i="1"/>
  <c r="L85" i="1"/>
  <c r="L87" i="1"/>
  <c r="I67" i="1"/>
  <c r="I71" i="1"/>
  <c r="L71" i="1"/>
  <c r="L18" i="1"/>
  <c r="L19" i="1"/>
  <c r="J18" i="1"/>
  <c r="M18" i="1"/>
  <c r="M19" i="1"/>
  <c r="L107" i="1"/>
  <c r="L108" i="1"/>
  <c r="L22" i="1"/>
  <c r="L23" i="1"/>
  <c r="M20" i="1"/>
  <c r="M24" i="1"/>
  <c r="J80" i="1"/>
  <c r="M80" i="1"/>
  <c r="L119" i="1"/>
  <c r="J26" i="1"/>
  <c r="M26" i="1"/>
  <c r="M27" i="1"/>
  <c r="M28" i="1"/>
  <c r="J117" i="1"/>
  <c r="M117" i="1"/>
  <c r="M119" i="1"/>
  <c r="M120" i="1"/>
  <c r="J85" i="1"/>
  <c r="M85" i="1"/>
  <c r="M87" i="1"/>
  <c r="M88" i="1"/>
  <c r="J71" i="1"/>
  <c r="M71" i="1"/>
  <c r="K72" i="1"/>
  <c r="L67" i="1"/>
  <c r="L68" i="1"/>
  <c r="J67" i="1"/>
  <c r="M67" i="1"/>
  <c r="M68" i="1"/>
  <c r="M69" i="1"/>
  <c r="M82" i="1"/>
  <c r="M83" i="1"/>
  <c r="L72" i="1"/>
  <c r="M72" i="1"/>
  <c r="M73" i="1"/>
  <c r="M101" i="1"/>
</calcChain>
</file>

<file path=xl/sharedStrings.xml><?xml version="1.0" encoding="utf-8"?>
<sst xmlns="http://schemas.openxmlformats.org/spreadsheetml/2006/main" count="213" uniqueCount="213">
  <si>
    <t>Naročnik:</t>
  </si>
  <si>
    <t>Številka javnega naročila:</t>
  </si>
  <si>
    <t>Naziv podjetja oziroma firme:</t>
  </si>
  <si>
    <t>Naslov podjetja:</t>
  </si>
  <si>
    <t>Matična številka:</t>
  </si>
  <si>
    <t>ID številka:</t>
  </si>
  <si>
    <t>Transakcijski račun podjetja:</t>
  </si>
  <si>
    <t>Št.</t>
  </si>
  <si>
    <t>Predmet</t>
  </si>
  <si>
    <t>Količina</t>
  </si>
  <si>
    <t>Tip / vrsta / proizvajalec</t>
  </si>
  <si>
    <t>Republika Slovenija, Državni zbor, Šubičeva ulica 4, SI-1000 Ljubljana</t>
  </si>
  <si>
    <t>SI</t>
  </si>
  <si>
    <t>M.P.</t>
  </si>
  <si>
    <t>Datum:</t>
  </si>
  <si>
    <t>Kontaktna oseba:</t>
  </si>
  <si>
    <t>Podpisnik pogodbe:</t>
  </si>
  <si>
    <t>Veljavnost ponudbe:</t>
  </si>
  <si>
    <t>Rok plačila:</t>
  </si>
  <si>
    <t>Zastopnik podjetja oziroma firme:</t>
  </si>
  <si>
    <t>Podpis:</t>
  </si>
  <si>
    <t>Cena na enoto brez DDV v €</t>
  </si>
  <si>
    <t>Cena na enoto z DDV v €</t>
  </si>
  <si>
    <t>DDV na enoto v €</t>
  </si>
  <si>
    <t>DDV v € za celotno ocenjeno količino</t>
  </si>
  <si>
    <t xml:space="preserve">Kraj: </t>
  </si>
  <si>
    <t>Velja od</t>
  </si>
  <si>
    <t>Velja do</t>
  </si>
  <si>
    <t>Skriti stolpec</t>
  </si>
  <si>
    <t>Dobavni rok:</t>
  </si>
  <si>
    <t>Vrednost brez DDV v € za celotno količino</t>
  </si>
  <si>
    <t>Vrednost z DDV v € za celotno količino</t>
  </si>
  <si>
    <t>SKLOP 1 - SKUPAJ z DDV (v €)</t>
  </si>
  <si>
    <t>SKLOP 2 - SKUPAJ z DDV (v €)</t>
  </si>
  <si>
    <t>Vzdrževanje licenčne programske opreme F-Secure</t>
  </si>
  <si>
    <t>SKLOP 3 - SKUPAJ z DDV (v €)</t>
  </si>
  <si>
    <t>SKLOP 6 - SKUPAJ z DDV (v €)</t>
  </si>
  <si>
    <t>SKLOP 7 - SKUPAJ z DDV (v €)</t>
  </si>
  <si>
    <t>Vzdrževanje licenčne programske opreme IMiS</t>
  </si>
  <si>
    <t xml:space="preserve">IMiS Suite Subscription </t>
  </si>
  <si>
    <t>IMiS/OCR Server Subscription</t>
  </si>
  <si>
    <t>1.1</t>
  </si>
  <si>
    <t>2.1</t>
  </si>
  <si>
    <t>1.</t>
  </si>
  <si>
    <t>2.</t>
  </si>
  <si>
    <t>3.</t>
  </si>
  <si>
    <t>4.</t>
  </si>
  <si>
    <t>5.</t>
  </si>
  <si>
    <t>6.</t>
  </si>
  <si>
    <t>7.</t>
  </si>
  <si>
    <t>8.</t>
  </si>
  <si>
    <t>9.</t>
  </si>
  <si>
    <t>10.</t>
  </si>
  <si>
    <t>E024WLL - IBM WebSphere Portal Enable Processor Value Unit (PVU) Annual SW Subscription &amp; Support Renewal</t>
  </si>
  <si>
    <t>SKLOP 10 - SKUPAJ z DDV (v €)</t>
  </si>
  <si>
    <t>11.</t>
  </si>
  <si>
    <t>SKLOP 4 - SKUPAJ z DDV (v €)</t>
  </si>
  <si>
    <t>E08BRLL - IBM CEO Communications User Annual SW Subscription &amp; Support Renewal</t>
  </si>
  <si>
    <t>Vzdrževanje licenčne programske opreme IBM WebSphere</t>
  </si>
  <si>
    <t>Vzdrževanje licenčne programske opreme IBM Notes/Domino</t>
  </si>
  <si>
    <t>30. (trideseti) dan po prejemu pravilno izstavljenega računa</t>
  </si>
  <si>
    <t xml:space="preserve">Najem licenčne programske opreme Adobe </t>
  </si>
  <si>
    <t>SKLOP 5 - SKUPAJ z DDV (v €)</t>
  </si>
  <si>
    <t>Najem licenčne programske opreme AutoCAD</t>
  </si>
  <si>
    <t>3.1</t>
  </si>
  <si>
    <t>12.</t>
  </si>
  <si>
    <t>SKLOP 12 - SKUPAJ z DDV (v €)</t>
  </si>
  <si>
    <t>Najem licenčne programske opreme Adobe (SKLOP 2)</t>
  </si>
  <si>
    <t>Najem licenčne programske opreme AutoCAD (SKLOP 3)</t>
  </si>
  <si>
    <t>Vzdrževanje licenčne programske opreme 3K Document Cycle (SKLOP 1)</t>
  </si>
  <si>
    <t>3K Document Cycle (vzdrževanje)</t>
  </si>
  <si>
    <t>Vzdrževanje licenčne programske opreme IBM Spectrum Protect</t>
  </si>
  <si>
    <t>E026GLL - IBM Web Content Manager Processor Value Unit (PVU) Annual SW Subscription &amp; Support Renewal</t>
  </si>
  <si>
    <t>Vzdrževanje licenčne programske opreme SRC EventTrack</t>
  </si>
  <si>
    <t>SRC EventTrack (vzdrževanje)</t>
  </si>
  <si>
    <t>SUSE Linux Enterprise Server, x86 &amp; x86-64, 1-2 Sockets with Unlimited Virtual Machines, Standard Subscription, 1 Year 874-006880</t>
  </si>
  <si>
    <t>AutoCAD LT (najem)</t>
  </si>
  <si>
    <t>Adobe Creative Cloud All Apps English</t>
  </si>
  <si>
    <t xml:space="preserve">E0LUVLL  - IBM Spectrum Protect Suite Entry Terabyte (1-100) Annual SW Subscription &amp; Support Renewal </t>
  </si>
  <si>
    <t>SKLOP 11 - SKUPAJ z DDV (v €)</t>
  </si>
  <si>
    <t>13.</t>
  </si>
  <si>
    <t>SKLOP 13 - SKUPAJ z DDV (v €)</t>
  </si>
  <si>
    <t>E0J37LL - IBM Virtual Storage Center Entry Edition per Terabyte Annual SW Subscription &amp; Support Renewal</t>
  </si>
  <si>
    <t>Vzdrževanje licenčne programske opreme IBM SmartCloud Virtual Storage Center</t>
  </si>
  <si>
    <t>Vzdrževanje licenčne programske opreme Micro Focus</t>
  </si>
  <si>
    <t>VCS6-STD-G-SSS-C Basic Support/Subscription VMware vCenter Server 6 Standartd for vSphere 6 (per Instance) for 1 year, Technical Support, 12 Hours/Day, per published Business Hours, Mon. thru Fri.</t>
  </si>
  <si>
    <t>VS6-ENT-G-SSS-C Basic Support/Subscription VMware vSphere 6 Enterprise for 1 Processor for 1 year, Technical Support, 12 Hours/Day, per published Business Hours, Mon. thru Fri.</t>
  </si>
  <si>
    <t>PREDRAČUN št.</t>
  </si>
  <si>
    <t>Rok za dobavo potrdila o pravici uporabe licenčne programske opreme za vsak posamezni razpisan sklop naročila je najkasneje en dan pred začetkom obdobja veljavnosti posameznega sklopa licenčne programske opreme in ne prej kot petnajst dni pred začetkom obdobja veljavnosti posameznega sklopa licenčne programske opreme.</t>
  </si>
  <si>
    <t>Vzdrževanje licenčne programske opreme Cisco</t>
  </si>
  <si>
    <t>Vzdrževanje licenčne programske opreme Cisco (SKLOP 5)</t>
  </si>
  <si>
    <t>Vzdrževanje licenčne programske opreme Check Point (SKLOP 4)</t>
  </si>
  <si>
    <t>Vzdrževanje licenčne programske opreme Check Point</t>
  </si>
  <si>
    <t>Vzdrževanje licenčne programske opreme F-Secure (SKLOP 6)</t>
  </si>
  <si>
    <t>Vzdrževanje licenčne programske opreme IBM Notes/Domino (SKLOP 8)</t>
  </si>
  <si>
    <t>Vzdrževanje licenčne programske opreme IBM Spectrum Protect (SKLOP 9)</t>
  </si>
  <si>
    <t>Vzdrževanje licenčne programske opreme IBM SmartCloud Virtual Storage Center (SKLOP 10)</t>
  </si>
  <si>
    <t>Vzdrževanje licenčne programske opreme IBM WebSphere (SKLOP 11)</t>
  </si>
  <si>
    <t>Vzdrževanje licenčne programske opreme IMiS (SKLOP 12)</t>
  </si>
  <si>
    <t>14.</t>
  </si>
  <si>
    <t>Vzdrževanje licenčne programske opreme Secure Key (SKLOP 14)</t>
  </si>
  <si>
    <t>Vzdrževanje licenčne programske opreme Secure Key</t>
  </si>
  <si>
    <t>SKLOP 14 - SKUPAJ z DDV (v €)</t>
  </si>
  <si>
    <t>Vzdrževanje licenčne programske opreme SRC EventTrack (SKLOP 15)</t>
  </si>
  <si>
    <t>15.</t>
  </si>
  <si>
    <t>SKLOP 15 - SKUPAJ z DDV (v €)</t>
  </si>
  <si>
    <t>16.</t>
  </si>
  <si>
    <t>SKLOP 16 - SKUPAJ z DDV (v €)</t>
  </si>
  <si>
    <t>17.</t>
  </si>
  <si>
    <t>SKLOP 17 - SKUPAJ z DDV (v €)</t>
  </si>
  <si>
    <t>CPCES-CO-STANDARD za CPAP-SG5600-NGTX 5600 Next Generation Threat Prevention and SandBlast (NGTX) Appliance</t>
  </si>
  <si>
    <t>CPCES-CO-STANDARD za CPAP-SG5600-
NGTX-HA 5600 Next Generation Threat Prevention and SandBlast (NGTX) Appliance for High Availability</t>
  </si>
  <si>
    <t>CPCES-CO-STANDARD za CPAC-4-10F-B 4 Port 10GBase-F SFP+ interface card.</t>
  </si>
  <si>
    <t>CPCES-CO-STANDARD za CPAC-PSU-5600/5800 Additional/Replacement AC Power Supply for 5600 and 5800 appliances</t>
  </si>
  <si>
    <t>CPCES-CO-STANDARD za CPACRAM8GB-
5000 Memory Upgrade Kit from 8GB to 16GB for 5400, 5600, 5800 appliances</t>
  </si>
  <si>
    <t>CPCES-CO-STANDARD za CPAP-SG4607 Check Point 4600 Appliance with FW, VPN, IA, ADNC, MOB, IPS, and APCL</t>
  </si>
  <si>
    <t>CPCES-CO-STANDARD za CPAP-SG4607-HA Check Point 4600 Appliance with FW, VPN, IA, ADNC, MOB, IPS, and APCL for High Availability</t>
  </si>
  <si>
    <t>CPCES-CO-STANDARD za CPSB-ADN Advanced Networking and Clustering Blade now replaces Advanced Networking and Acceleration and Clustering Blades</t>
  </si>
  <si>
    <t>CPCES-CO-STANDARD za CPSM-NGSM5 Next Generation Security Management Software for 5 gateways (SmartEvent and Compliance 1 year)</t>
  </si>
  <si>
    <t>CPSB-NGTX-5600-1Y Next Generation Threat Prevention and SandBlast (NGTX) Package subscription for 1 year for 5600 Appliance</t>
  </si>
  <si>
    <t>CPSB-NGTX-5600-1Y-HA Next Generation Threat Prevention and SandBlast (NGTX) Package subscription for 1 year for 5600 Appliance HA</t>
  </si>
  <si>
    <t>CPSB-EVS-5-1Y SmartEvent and SmartReporter blade for 5 gateways (Smart-1 and open server) 1 year subscription</t>
  </si>
  <si>
    <t>CPSB-COMP-5-1Y Compliance blade managing up to 5 gateways, subscription for 1 year</t>
  </si>
  <si>
    <t>4.2</t>
  </si>
  <si>
    <t>4.3</t>
  </si>
  <si>
    <t>4.4</t>
  </si>
  <si>
    <t>4.5</t>
  </si>
  <si>
    <t>4.6</t>
  </si>
  <si>
    <t>4.7</t>
  </si>
  <si>
    <t>4.8</t>
  </si>
  <si>
    <t>4.9</t>
  </si>
  <si>
    <t>4.10</t>
  </si>
  <si>
    <t>4.11</t>
  </si>
  <si>
    <t>4.12</t>
  </si>
  <si>
    <t>4.13</t>
  </si>
  <si>
    <t>4.14</t>
  </si>
  <si>
    <t>4.1</t>
  </si>
  <si>
    <t>CPCES-CO-STANDARD za CPAC-TR-10SR-B SFP+ transceiver  for 10G fiber Ports - short range (10GBase-SR) compatible with CPAC-4-10F-B, CPAC-2-10F-B, CPAC-2-10FSM525/5050/5</t>
  </si>
  <si>
    <t>E0MR8LL - IBM SAN Volume Controller Real-time Compression Storage Capacity Unit Annual SW Subscription &amp; Support Renewal 12 Months</t>
  </si>
  <si>
    <t>Vzdrževanje licenčne programske opreme Micro Focus (SKLOP 13)</t>
  </si>
  <si>
    <t>SecureKey Authentication Services 1-User 1-Year Subscription</t>
  </si>
  <si>
    <t xml:space="preserve">E0EICLL - IBM Connections Extension from Ws Portal W/ltd Entitlement to Connections Authorized User Annual Software Subscription &amp; Support Renewal 12 Months </t>
  </si>
  <si>
    <t>Vzdrževanje licenčne programske opreme IBM Connections (SKLOP 7)</t>
  </si>
  <si>
    <t>Vzdrževanje licenčne programske opreme IBM Connections</t>
  </si>
  <si>
    <t>5.2</t>
  </si>
  <si>
    <t>5.1</t>
  </si>
  <si>
    <t>5.3</t>
  </si>
  <si>
    <t>5.4</t>
  </si>
  <si>
    <t>5.5</t>
  </si>
  <si>
    <t>5.6</t>
  </si>
  <si>
    <t>5.7</t>
  </si>
  <si>
    <t>5.8</t>
  </si>
  <si>
    <t>6.1</t>
  </si>
  <si>
    <t>7.1</t>
  </si>
  <si>
    <t>8.1</t>
  </si>
  <si>
    <t>9.1</t>
  </si>
  <si>
    <t>10.1</t>
  </si>
  <si>
    <t>10.2</t>
  </si>
  <si>
    <t>11.1</t>
  </si>
  <si>
    <t>11.2</t>
  </si>
  <si>
    <t>12.1</t>
  </si>
  <si>
    <t>12.2</t>
  </si>
  <si>
    <t>13.1</t>
  </si>
  <si>
    <t>13.2</t>
  </si>
  <si>
    <t>13.3</t>
  </si>
  <si>
    <t>13.4</t>
  </si>
  <si>
    <t>13.5</t>
  </si>
  <si>
    <t>13.6</t>
  </si>
  <si>
    <t>13.7</t>
  </si>
  <si>
    <t>13.8</t>
  </si>
  <si>
    <t>13.9</t>
  </si>
  <si>
    <t>14.1</t>
  </si>
  <si>
    <t>15.1</t>
  </si>
  <si>
    <t>16.1</t>
  </si>
  <si>
    <t>17.1</t>
  </si>
  <si>
    <t>17.2</t>
  </si>
  <si>
    <t>Vzdrževanje Cisco Prime Infrastructure L‐MGMT3X‐TKN‐K9=</t>
  </si>
  <si>
    <t>5.9</t>
  </si>
  <si>
    <t xml:space="preserve">Vzdrževanje/podaljšanje garancije AIR‐CT5508‐50‐K9 (AIR-PWR-5500-AC, GLC‐T=) </t>
  </si>
  <si>
    <t>Vzdrževanje/podaljšanje garancije AIR‐CAP1702I‐E‐K9</t>
  </si>
  <si>
    <t>Vzdrževanje/podaljšanje garancije L‐LIC‐CT5508‐25A</t>
  </si>
  <si>
    <t>Vzdrževanje/podaljšanje garancije L‐LIC‐CT5508‐5A</t>
  </si>
  <si>
    <t xml:space="preserve">Vzdrževanje/podaljšanje garancije Cisco WS-C3560X-48T (S/N FDO1621R0WU in FDO1621R0UJ) vsak z vgrajenim 2 kos C3KX-PWR-350WAC </t>
  </si>
  <si>
    <t xml:space="preserve">Vzdrževanje/podaljšanje garancije Cisco Nexus 2000, N2K-tip C2248TF-1GE, vsak v sestavi 2 kos N2200-PAC-400W in 2 kos N2K-C2248-FAN </t>
  </si>
  <si>
    <t xml:space="preserve">Vzdrževanje/podaljšanje garancije Cisco Nexus 2000, N2K-C2224TF-1GE, vsak v sestavi 2 kos N2200-PAC-400W in 2 kos N2K-C2248-FAN </t>
  </si>
  <si>
    <t>16.2</t>
  </si>
  <si>
    <t>16.3</t>
  </si>
  <si>
    <t>Vzdrževanje licenčne programske opreme UniFLOW (SKLOP 16)</t>
  </si>
  <si>
    <t>Vzdrževanje licenčne programske opreme VMware (SKLOP 17)</t>
  </si>
  <si>
    <t>Vzdrževanje licenčne programske opreme VMware</t>
  </si>
  <si>
    <t>ZA NAJEM IN VZDRŽEVANJE LICENČNE PROGRAMSKE OPREME</t>
  </si>
  <si>
    <t>SKLOP 8 - SKUPAJ z DDV (v €)</t>
  </si>
  <si>
    <t>SKLOP 9 - SKUPAJ z DDV (v €)</t>
  </si>
  <si>
    <t xml:space="preserve">Vzdrževanje licenčne programske opreme UniFLOW </t>
  </si>
  <si>
    <t xml:space="preserve">Vzdrževanje licenčne programske opreme 3K Document Cycle </t>
  </si>
  <si>
    <t>FCUPSR1GVX - F-Secure Business Suite Premium Renewal for 1 year Governmental (500-999), International</t>
  </si>
  <si>
    <t>416-04/19-8</t>
  </si>
  <si>
    <t>Open Enterprise Server 1-User 1-Year Renewal Business Support 877-001664</t>
  </si>
  <si>
    <t>ZENworks Configuration Management 1-Year Renewal Business Support 877-001652</t>
  </si>
  <si>
    <t>NetIQ Identity Manager Renewal Standard Edition 1-User 1-Year Business Support 877-007494</t>
  </si>
  <si>
    <t>NetIQ Identity Manager Integration Module for Database 1-User 1-Year Renewal Business Support 877-001702</t>
  </si>
  <si>
    <t>Identity Manager Integration Module for Microsoft Enterprise 1-User 1-Year Renewal Business Support 877-007324</t>
  </si>
  <si>
    <t>NetIQ Access Manager 1-User 1-Year Renewal Business Support 877-001854</t>
  </si>
  <si>
    <t>NetIQ Access Manager 1-User GtoC/BtoC 1-Renewal Business Support 877-002900</t>
  </si>
  <si>
    <t>NetIQ eDirectory 1-User Government-to-Citizen/Business-to-Consumer 1-Year Renewal Business Support 877-002914</t>
  </si>
  <si>
    <t>Micro Focus iPrint Mobile 1-User 1-Year Renewal Business Support 877-008094</t>
  </si>
  <si>
    <t>13.10</t>
  </si>
  <si>
    <t>Vzdrževanje/podaljšanje garancije Cisco Nexus 7009 (tip N7K‐C7009, S/N JAF1617BAHT in JAF1617BAKB), vsak v sestavi 1 kos N7K-LAN1K9, 5 kos N7K-C7009-FAB-2, 1 kos N7K-F248XP-25E, 1 kos N7K-F248XT-25E, 2 kos N7K-AC-6.0KW, 1 kos N7K-SUP2-RF in 1 kos N7K-C7009-FAN</t>
  </si>
  <si>
    <t>(najmanj do 30. 6. 2019)</t>
  </si>
  <si>
    <r>
      <t xml:space="preserve">Navodila za izpolnjevanje ponudbe: </t>
    </r>
    <r>
      <rPr>
        <sz val="9"/>
        <rFont val="Arial"/>
        <family val="2"/>
        <charset val="238"/>
      </rPr>
      <t xml:space="preserve"> 
Ponudnik izpolni SAMO rumene celice pri posameznih vrsticah. Druge celice so zaklenjene in jih ponudniki ne smejo spreminjati oz. izpolnjevati. 
V kolikor bo ponudnik spreminjal druge celice oziroma vrival nove ali brisal obstoječe vrstice ali stolpce, bo naročnik takšno ponudbo izločil.  
</t>
    </r>
    <r>
      <rPr>
        <b/>
        <sz val="9"/>
        <rFont val="Arial"/>
        <family val="2"/>
        <charset val="238"/>
      </rPr>
      <t xml:space="preserve">Oblikovanje cene: </t>
    </r>
    <r>
      <rPr>
        <sz val="9"/>
        <rFont val="Arial"/>
        <family val="2"/>
        <charset val="238"/>
      </rPr>
      <t xml:space="preserve">
Cena za najem / vzdrževanje licenčne programske opreme mora biti oblikovana za vsak sklop posebej ter mora vsebovati vse stroške, popuste in rabate.</t>
    </r>
  </si>
  <si>
    <t xml:space="preserve">uniFLOW SPP Device License for MEAP 25 Device </t>
  </si>
  <si>
    <t xml:space="preserve">uniFLOW Standard Module, Enterprise Edition / AMEEOFF </t>
  </si>
  <si>
    <t xml:space="preserve">uniFLOW Basic License, Enterprise Edition / UFEEOFF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</si>
</sst>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1]"/>
  </numFmts>
  <fonts count="5" x14ac:knownFonts="1">
    <font>
      <sz val="10"/>
      <name val="Arial"/>
      <charset val="238"/>
    </font>
    <font>
      <sz val="10"/>
      <name val="Arial"/>
      <family val="2"/>
      <charset val="238"/>
    </font>
    <font>
      <sz val="8"/>
      <name val="Arial"/>
      <family val="2"/>
      <charset val="238"/>
    </font>
    <font>
      <sz val="9"/>
      <name val="Arial"/>
      <family val="2"/>
      <charset val="238"/>
    </font>
    <font>
      <b/>
      <sz val="9"/>
      <name val="Arial"/>
      <family val="2"/>
      <charset val="238"/>
    </font>
  </fonts>
  <fills count="8">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94">
    <xf numFmtId="0" fontId="0" fillId="0" borderId="0" xfId="0"/>
    <xf numFmtId="0" fontId="3" fillId="0" borderId="0" xfId="0" applyFont="1" applyBorder="1" applyAlignment="1" applyProtection="1">
      <alignment vertical="center"/>
    </xf>
    <xf numFmtId="0" fontId="4" fillId="2" borderId="1" xfId="0"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164" fontId="3" fillId="0" borderId="1" xfId="0" applyNumberFormat="1" applyFont="1" applyBorder="1" applyAlignment="1" applyProtection="1">
      <alignment vertical="center"/>
    </xf>
    <xf numFmtId="3" fontId="3"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xf>
    <xf numFmtId="164" fontId="3" fillId="0" borderId="0" xfId="0" applyNumberFormat="1" applyFont="1" applyBorder="1" applyAlignment="1" applyProtection="1">
      <alignment vertical="center"/>
    </xf>
    <xf numFmtId="0" fontId="3" fillId="0" borderId="1" xfId="0" applyFont="1" applyBorder="1" applyAlignment="1" applyProtection="1">
      <alignment horizontal="center" vertical="center" wrapText="1"/>
    </xf>
    <xf numFmtId="14" fontId="3" fillId="0" borderId="4" xfId="0" applyNumberFormat="1" applyFont="1" applyBorder="1" applyAlignment="1" applyProtection="1">
      <alignment horizontal="center" vertical="center" wrapText="1"/>
    </xf>
    <xf numFmtId="3" fontId="4" fillId="2" borderId="1" xfId="0" applyNumberFormat="1" applyFont="1" applyFill="1" applyBorder="1" applyAlignment="1" applyProtection="1">
      <alignment horizontal="center" vertical="center" wrapText="1"/>
    </xf>
    <xf numFmtId="164" fontId="4" fillId="0" borderId="1" xfId="0" applyNumberFormat="1" applyFont="1" applyBorder="1" applyAlignment="1" applyProtection="1">
      <alignment vertical="center"/>
    </xf>
    <xf numFmtId="4" fontId="4" fillId="0" borderId="1" xfId="0" applyNumberFormat="1" applyFont="1" applyBorder="1" applyAlignment="1" applyProtection="1">
      <alignment vertical="center"/>
    </xf>
    <xf numFmtId="14" fontId="3" fillId="0" borderId="1"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4" fontId="3" fillId="5" borderId="2" xfId="0" applyNumberFormat="1" applyFont="1" applyFill="1" applyBorder="1" applyAlignment="1" applyProtection="1">
      <alignment horizontal="right" vertical="center" wrapText="1"/>
      <protection locked="0"/>
    </xf>
    <xf numFmtId="4" fontId="3" fillId="3" borderId="2"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164" fontId="3" fillId="0" borderId="2" xfId="0" applyNumberFormat="1" applyFont="1" applyBorder="1" applyAlignment="1" applyProtection="1">
      <alignment horizontal="right" vertical="center" wrapText="1"/>
    </xf>
    <xf numFmtId="0" fontId="3" fillId="0" borderId="1" xfId="0" applyFont="1" applyFill="1" applyBorder="1" applyAlignment="1">
      <alignment horizontal="left" vertical="center" wrapText="1"/>
    </xf>
    <xf numFmtId="0" fontId="3" fillId="0" borderId="1" xfId="0" quotePrefix="1" applyFont="1" applyFill="1" applyBorder="1" applyAlignment="1" applyProtection="1">
      <alignment horizontal="left" vertical="center" wrapText="1"/>
    </xf>
    <xf numFmtId="0" fontId="3" fillId="0" borderId="1" xfId="0" applyFont="1" applyBorder="1" applyAlignment="1">
      <alignment horizontal="left" vertical="center"/>
    </xf>
    <xf numFmtId="4" fontId="3" fillId="5" borderId="1" xfId="0" applyNumberFormat="1" applyFont="1" applyFill="1" applyBorder="1" applyAlignment="1" applyProtection="1">
      <alignment horizontal="right" vertical="center" wrapText="1"/>
      <protection locked="0"/>
    </xf>
    <xf numFmtId="0" fontId="3" fillId="0" borderId="1" xfId="0" applyFont="1" applyBorder="1" applyAlignment="1" applyProtection="1">
      <alignment horizontal="left" vertical="center" wrapText="1"/>
    </xf>
    <xf numFmtId="49" fontId="3" fillId="0" borderId="1" xfId="0" applyNumberFormat="1" applyFont="1" applyBorder="1" applyAlignment="1">
      <alignment horizontal="left" vertical="center"/>
    </xf>
    <xf numFmtId="0" fontId="3" fillId="0" borderId="1" xfId="0" applyFont="1" applyBorder="1" applyAlignment="1">
      <alignment horizontal="center" vertical="center"/>
    </xf>
    <xf numFmtId="49" fontId="3" fillId="0" borderId="6" xfId="0" applyNumberFormat="1" applyFont="1" applyBorder="1" applyAlignment="1" applyProtection="1">
      <alignment horizontal="center" vertical="center"/>
    </xf>
    <xf numFmtId="0" fontId="3" fillId="0" borderId="4" xfId="0" applyFont="1" applyBorder="1" applyAlignment="1" applyProtection="1">
      <alignment horizontal="left" vertical="center" wrapText="1"/>
    </xf>
    <xf numFmtId="4" fontId="3" fillId="3"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xf>
    <xf numFmtId="164" fontId="3" fillId="0" borderId="1" xfId="0" applyNumberFormat="1" applyFont="1" applyBorder="1" applyAlignment="1" applyProtection="1">
      <alignment horizontal="right" vertical="center" wrapText="1"/>
    </xf>
    <xf numFmtId="0" fontId="3" fillId="0" borderId="3" xfId="0" applyFont="1" applyBorder="1" applyAlignment="1">
      <alignment horizontal="left" vertical="center"/>
    </xf>
    <xf numFmtId="0" fontId="3" fillId="0" borderId="0" xfId="0" applyFont="1" applyBorder="1" applyAlignment="1" applyProtection="1">
      <alignment horizontal="center" vertical="center"/>
    </xf>
    <xf numFmtId="0" fontId="3" fillId="0" borderId="1" xfId="0" applyFont="1" applyBorder="1" applyAlignment="1" applyProtection="1">
      <alignment vertical="center"/>
    </xf>
    <xf numFmtId="0" fontId="3" fillId="5" borderId="1" xfId="0" applyFont="1" applyFill="1" applyBorder="1" applyAlignment="1" applyProtection="1">
      <alignment horizontal="left" vertical="center"/>
      <protection locked="0"/>
    </xf>
    <xf numFmtId="49" fontId="3" fillId="0" borderId="1" xfId="0" quotePrefix="1" applyNumberFormat="1" applyFont="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49" fontId="4" fillId="0" borderId="6" xfId="0" applyNumberFormat="1" applyFont="1" applyBorder="1" applyAlignment="1">
      <alignment horizontal="center" vertical="center"/>
    </xf>
    <xf numFmtId="49" fontId="4" fillId="0" borderId="1" xfId="0" applyNumberFormat="1" applyFont="1" applyBorder="1" applyAlignment="1" applyProtection="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1" xfId="0" applyFont="1" applyBorder="1" applyAlignment="1" applyProtection="1">
      <alignment horizontal="left" vertical="center"/>
    </xf>
    <xf numFmtId="49" fontId="3" fillId="0" borderId="6" xfId="0" quotePrefix="1" applyNumberFormat="1" applyFont="1" applyBorder="1" applyAlignment="1" applyProtection="1">
      <alignment horizontal="center" vertical="center"/>
    </xf>
    <xf numFmtId="0" fontId="3" fillId="0" borderId="1" xfId="0" applyFont="1" applyFill="1" applyBorder="1" applyAlignment="1">
      <alignment vertical="center" wrapText="1"/>
    </xf>
    <xf numFmtId="0" fontId="3" fillId="0" borderId="5" xfId="1" applyFont="1" applyFill="1" applyBorder="1" applyAlignment="1">
      <alignment vertical="center" wrapText="1"/>
    </xf>
    <xf numFmtId="0" fontId="3" fillId="5" borderId="0" xfId="0" applyFont="1" applyFill="1" applyBorder="1" applyAlignment="1" applyProtection="1">
      <alignment vertical="center"/>
      <protection locked="0"/>
    </xf>
    <xf numFmtId="0" fontId="3" fillId="0" borderId="3" xfId="0" applyFont="1" applyBorder="1" applyAlignment="1" applyProtection="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Border="1" applyAlignment="1">
      <alignment vertical="center"/>
    </xf>
    <xf numFmtId="4" fontId="3" fillId="7" borderId="1" xfId="0" applyNumberFormat="1" applyFont="1" applyFill="1" applyBorder="1" applyAlignment="1" applyProtection="1">
      <alignment horizontal="right" vertical="center" wrapText="1"/>
      <protection locked="0"/>
    </xf>
    <xf numFmtId="14" fontId="3" fillId="0" borderId="1" xfId="0" applyNumberFormat="1" applyFont="1" applyBorder="1" applyAlignment="1">
      <alignment horizontal="center" vertical="center"/>
    </xf>
    <xf numFmtId="165" fontId="3" fillId="7" borderId="1"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4" fillId="0" borderId="3"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4" fillId="6" borderId="3" xfId="0" applyFont="1" applyFill="1" applyBorder="1" applyAlignment="1">
      <alignment vertical="center"/>
    </xf>
    <xf numFmtId="0" fontId="3" fillId="6" borderId="3" xfId="0" applyFont="1" applyFill="1" applyBorder="1" applyAlignment="1">
      <alignment vertical="center"/>
    </xf>
    <xf numFmtId="0" fontId="3" fillId="6" borderId="2" xfId="0" applyFont="1" applyFill="1" applyBorder="1" applyAlignment="1">
      <alignment vertical="center"/>
    </xf>
    <xf numFmtId="0" fontId="4" fillId="0" borderId="4" xfId="0" applyFont="1" applyBorder="1" applyAlignment="1" applyProtection="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4" fillId="0" borderId="4"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3" xfId="0" applyFont="1" applyBorder="1" applyAlignment="1" applyProtection="1">
      <alignment vertical="center"/>
    </xf>
    <xf numFmtId="0" fontId="3" fillId="0" borderId="4" xfId="0" applyFont="1" applyBorder="1" applyAlignment="1" applyProtection="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pplyProtection="1">
      <alignment horizontal="right" vertical="center"/>
    </xf>
    <xf numFmtId="0" fontId="3" fillId="0" borderId="1" xfId="0" applyFont="1" applyBorder="1" applyAlignment="1" applyProtection="1">
      <alignment vertical="center"/>
    </xf>
    <xf numFmtId="0" fontId="3" fillId="5" borderId="1" xfId="0" applyFont="1" applyFill="1" applyBorder="1" applyAlignment="1" applyProtection="1">
      <alignment horizontal="left" vertical="center"/>
      <protection locked="0"/>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1" xfId="0" applyFont="1" applyBorder="1" applyAlignment="1">
      <alignment vertical="center"/>
    </xf>
    <xf numFmtId="0" fontId="3" fillId="0" borderId="1" xfId="0" applyFont="1" applyBorder="1" applyAlignment="1">
      <alignment vertical="center"/>
    </xf>
    <xf numFmtId="0" fontId="3" fillId="5" borderId="4"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4" fillId="0" borderId="1" xfId="0" applyFont="1" applyBorder="1" applyAlignment="1" applyProtection="1">
      <alignment vertical="center"/>
    </xf>
    <xf numFmtId="0" fontId="4" fillId="5" borderId="3"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xf>
  </cellXfs>
  <cellStyles count="2">
    <cellStyle name="Navadno" xfId="0" builtinId="0"/>
    <cellStyle name="Navadno_Novell Maintenance DZ - ponudba_PC_v3"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tabSelected="1" view="pageBreakPreview" topLeftCell="A46" zoomScaleNormal="100" zoomScaleSheetLayoutView="100" workbookViewId="0">
      <selection activeCell="G52" sqref="G52"/>
    </sheetView>
  </sheetViews>
  <sheetFormatPr defaultColWidth="9.140625" defaultRowHeight="12" x14ac:dyDescent="0.2"/>
  <cols>
    <col min="1" max="1" width="7.7109375" style="45" customWidth="1"/>
    <col min="2" max="2" width="50.7109375" style="36" customWidth="1"/>
    <col min="3" max="3" width="20.7109375" style="36" hidden="1" customWidth="1"/>
    <col min="4" max="5" width="10.7109375" style="36" customWidth="1"/>
    <col min="6" max="6" width="7.7109375" style="7" customWidth="1"/>
    <col min="7" max="7" width="10.7109375" style="8" customWidth="1"/>
    <col min="8" max="8" width="10.7109375" style="8" hidden="1" customWidth="1"/>
    <col min="9" max="9" width="10.7109375" style="8" customWidth="1"/>
    <col min="10" max="10" width="11.42578125" style="8" customWidth="1"/>
    <col min="11" max="11" width="15.42578125" style="9" customWidth="1"/>
    <col min="12" max="12" width="12.28515625" style="9" customWidth="1"/>
    <col min="13" max="13" width="15.140625" style="9" customWidth="1"/>
    <col min="14" max="16384" width="9.140625" style="1"/>
  </cols>
  <sheetData>
    <row r="1" spans="1:13" ht="15" customHeight="1" x14ac:dyDescent="0.2">
      <c r="A1" s="82" t="s">
        <v>0</v>
      </c>
      <c r="B1" s="82"/>
      <c r="C1" s="91" t="s">
        <v>11</v>
      </c>
      <c r="D1" s="91"/>
      <c r="E1" s="91"/>
      <c r="F1" s="91"/>
      <c r="G1" s="91"/>
      <c r="H1" s="91"/>
      <c r="I1" s="91"/>
      <c r="J1" s="91"/>
      <c r="K1" s="91"/>
      <c r="L1" s="91"/>
      <c r="M1" s="91"/>
    </row>
    <row r="2" spans="1:13" ht="15" customHeight="1" x14ac:dyDescent="0.2">
      <c r="A2" s="82" t="s">
        <v>1</v>
      </c>
      <c r="B2" s="82"/>
      <c r="C2" s="82" t="s">
        <v>196</v>
      </c>
      <c r="D2" s="82"/>
      <c r="E2" s="82"/>
      <c r="F2" s="82"/>
      <c r="G2" s="82"/>
      <c r="H2" s="82"/>
      <c r="I2" s="82"/>
      <c r="J2" s="82"/>
      <c r="K2" s="82"/>
      <c r="L2" s="82"/>
      <c r="M2" s="82"/>
    </row>
    <row r="3" spans="1:13" ht="15" customHeight="1" x14ac:dyDescent="0.2">
      <c r="A3" s="82" t="s">
        <v>2</v>
      </c>
      <c r="B3" s="82"/>
      <c r="C3" s="83"/>
      <c r="D3" s="83"/>
      <c r="E3" s="83"/>
      <c r="F3" s="83"/>
      <c r="G3" s="83"/>
      <c r="H3" s="83"/>
      <c r="I3" s="83"/>
      <c r="J3" s="83"/>
      <c r="K3" s="83"/>
      <c r="L3" s="83"/>
      <c r="M3" s="83"/>
    </row>
    <row r="4" spans="1:13" ht="15" customHeight="1" x14ac:dyDescent="0.2">
      <c r="A4" s="82" t="s">
        <v>3</v>
      </c>
      <c r="B4" s="82"/>
      <c r="C4" s="83"/>
      <c r="D4" s="83"/>
      <c r="E4" s="83"/>
      <c r="F4" s="83"/>
      <c r="G4" s="83"/>
      <c r="H4" s="83"/>
      <c r="I4" s="83"/>
      <c r="J4" s="83"/>
      <c r="K4" s="83"/>
      <c r="L4" s="83"/>
      <c r="M4" s="83"/>
    </row>
    <row r="5" spans="1:13" ht="15" customHeight="1" x14ac:dyDescent="0.2">
      <c r="A5" s="82" t="s">
        <v>4</v>
      </c>
      <c r="B5" s="82"/>
      <c r="C5" s="83"/>
      <c r="D5" s="83"/>
      <c r="E5" s="83"/>
      <c r="F5" s="83"/>
      <c r="G5" s="83"/>
      <c r="H5" s="83"/>
      <c r="I5" s="83"/>
      <c r="J5" s="83"/>
      <c r="K5" s="83"/>
      <c r="L5" s="83"/>
      <c r="M5" s="83"/>
    </row>
    <row r="6" spans="1:13" ht="15" customHeight="1" x14ac:dyDescent="0.2">
      <c r="A6" s="82" t="s">
        <v>5</v>
      </c>
      <c r="B6" s="82"/>
      <c r="C6" s="83" t="s">
        <v>12</v>
      </c>
      <c r="D6" s="83"/>
      <c r="E6" s="83"/>
      <c r="F6" s="83"/>
      <c r="G6" s="83"/>
      <c r="H6" s="83"/>
      <c r="I6" s="83"/>
      <c r="J6" s="83"/>
      <c r="K6" s="83"/>
      <c r="L6" s="83"/>
      <c r="M6" s="83"/>
    </row>
    <row r="7" spans="1:13" ht="15" customHeight="1" x14ac:dyDescent="0.2">
      <c r="A7" s="82" t="s">
        <v>6</v>
      </c>
      <c r="B7" s="82"/>
      <c r="C7" s="88"/>
      <c r="D7" s="89"/>
      <c r="E7" s="89"/>
      <c r="F7" s="89"/>
      <c r="G7" s="89"/>
      <c r="H7" s="89"/>
      <c r="I7" s="89"/>
      <c r="J7" s="89"/>
      <c r="K7" s="89"/>
      <c r="L7" s="89"/>
      <c r="M7" s="90"/>
    </row>
    <row r="8" spans="1:13" ht="15" customHeight="1" x14ac:dyDescent="0.2">
      <c r="A8" s="82" t="s">
        <v>19</v>
      </c>
      <c r="B8" s="82"/>
      <c r="C8" s="38"/>
      <c r="D8" s="88"/>
      <c r="E8" s="89"/>
      <c r="F8" s="89"/>
      <c r="G8" s="89"/>
      <c r="H8" s="89"/>
      <c r="I8" s="89"/>
      <c r="J8" s="89"/>
      <c r="K8" s="89"/>
      <c r="L8" s="89"/>
      <c r="M8" s="90"/>
    </row>
    <row r="9" spans="1:13" ht="15" customHeight="1" x14ac:dyDescent="0.2">
      <c r="A9" s="73" t="s">
        <v>15</v>
      </c>
      <c r="B9" s="74"/>
      <c r="C9" s="38"/>
      <c r="D9" s="88"/>
      <c r="E9" s="89"/>
      <c r="F9" s="89"/>
      <c r="G9" s="89"/>
      <c r="H9" s="89"/>
      <c r="I9" s="89"/>
      <c r="J9" s="89"/>
      <c r="K9" s="89"/>
      <c r="L9" s="89"/>
      <c r="M9" s="90"/>
    </row>
    <row r="10" spans="1:13" ht="15" customHeight="1" x14ac:dyDescent="0.2">
      <c r="A10" s="73" t="s">
        <v>16</v>
      </c>
      <c r="B10" s="74"/>
      <c r="C10" s="38"/>
      <c r="D10" s="88"/>
      <c r="E10" s="89"/>
      <c r="F10" s="89"/>
      <c r="G10" s="89"/>
      <c r="H10" s="89"/>
      <c r="I10" s="89"/>
      <c r="J10" s="89"/>
      <c r="K10" s="89"/>
      <c r="L10" s="89"/>
      <c r="M10" s="90"/>
    </row>
    <row r="11" spans="1:13" ht="15" customHeight="1" x14ac:dyDescent="0.2">
      <c r="A11" s="73"/>
      <c r="B11" s="77"/>
      <c r="C11" s="77"/>
      <c r="D11" s="77"/>
      <c r="E11" s="77"/>
      <c r="F11" s="77"/>
      <c r="G11" s="77"/>
      <c r="H11" s="77"/>
      <c r="I11" s="77"/>
      <c r="J11" s="77"/>
      <c r="K11" s="77"/>
      <c r="L11" s="77"/>
      <c r="M11" s="74"/>
    </row>
    <row r="12" spans="1:13" ht="15" customHeight="1" x14ac:dyDescent="0.2">
      <c r="A12" s="73" t="s">
        <v>17</v>
      </c>
      <c r="B12" s="74"/>
      <c r="C12" s="37"/>
      <c r="D12" s="88"/>
      <c r="E12" s="89"/>
      <c r="F12" s="89"/>
      <c r="G12" s="77" t="s">
        <v>208</v>
      </c>
      <c r="H12" s="77"/>
      <c r="I12" s="77"/>
      <c r="J12" s="77"/>
      <c r="K12" s="77"/>
      <c r="L12" s="77"/>
      <c r="M12" s="74"/>
    </row>
    <row r="13" spans="1:13" ht="15" customHeight="1" x14ac:dyDescent="0.2">
      <c r="A13" s="73" t="s">
        <v>18</v>
      </c>
      <c r="B13" s="74"/>
      <c r="C13" s="37"/>
      <c r="D13" s="73" t="s">
        <v>60</v>
      </c>
      <c r="E13" s="77"/>
      <c r="F13" s="77"/>
      <c r="G13" s="77"/>
      <c r="H13" s="77"/>
      <c r="I13" s="77"/>
      <c r="J13" s="77"/>
      <c r="K13" s="77"/>
      <c r="L13" s="77"/>
      <c r="M13" s="74"/>
    </row>
    <row r="14" spans="1:13" ht="51.75" customHeight="1" x14ac:dyDescent="0.2">
      <c r="A14" s="73" t="s">
        <v>29</v>
      </c>
      <c r="B14" s="74"/>
      <c r="C14" s="37"/>
      <c r="D14" s="78" t="s">
        <v>88</v>
      </c>
      <c r="E14" s="79"/>
      <c r="F14" s="79"/>
      <c r="G14" s="79"/>
      <c r="H14" s="79"/>
      <c r="I14" s="79"/>
      <c r="J14" s="79"/>
      <c r="K14" s="79"/>
      <c r="L14" s="79"/>
      <c r="M14" s="80"/>
    </row>
    <row r="15" spans="1:13" ht="50.1" customHeight="1" x14ac:dyDescent="0.2">
      <c r="A15" s="81" t="s">
        <v>87</v>
      </c>
      <c r="B15" s="64"/>
      <c r="C15" s="51"/>
      <c r="D15" s="92"/>
      <c r="E15" s="92"/>
      <c r="F15" s="93" t="s">
        <v>190</v>
      </c>
      <c r="G15" s="93"/>
      <c r="H15" s="93"/>
      <c r="I15" s="93"/>
      <c r="J15" s="93"/>
      <c r="K15" s="93"/>
      <c r="L15" s="93"/>
      <c r="M15" s="93"/>
    </row>
    <row r="16" spans="1:13" s="4" customFormat="1" ht="75" customHeight="1" x14ac:dyDescent="0.2">
      <c r="A16" s="40" t="s">
        <v>7</v>
      </c>
      <c r="B16" s="2" t="s">
        <v>8</v>
      </c>
      <c r="C16" s="2" t="s">
        <v>10</v>
      </c>
      <c r="D16" s="2" t="s">
        <v>26</v>
      </c>
      <c r="E16" s="2" t="s">
        <v>27</v>
      </c>
      <c r="F16" s="12" t="s">
        <v>9</v>
      </c>
      <c r="G16" s="2" t="s">
        <v>21</v>
      </c>
      <c r="H16" s="2" t="s">
        <v>28</v>
      </c>
      <c r="I16" s="2" t="s">
        <v>23</v>
      </c>
      <c r="J16" s="2" t="s">
        <v>22</v>
      </c>
      <c r="K16" s="3" t="s">
        <v>30</v>
      </c>
      <c r="L16" s="3" t="s">
        <v>24</v>
      </c>
      <c r="M16" s="3" t="s">
        <v>31</v>
      </c>
    </row>
    <row r="17" spans="1:13" ht="24.95" customHeight="1" x14ac:dyDescent="0.2">
      <c r="A17" s="41" t="s">
        <v>43</v>
      </c>
      <c r="B17" s="63" t="s">
        <v>69</v>
      </c>
      <c r="C17" s="64"/>
      <c r="D17" s="64"/>
      <c r="E17" s="64"/>
      <c r="F17" s="64"/>
      <c r="G17" s="64"/>
      <c r="H17" s="64"/>
      <c r="I17" s="64"/>
      <c r="J17" s="64"/>
      <c r="K17" s="64"/>
      <c r="L17" s="64"/>
      <c r="M17" s="65"/>
    </row>
    <row r="18" spans="1:13" ht="24.95" customHeight="1" x14ac:dyDescent="0.2">
      <c r="A18" s="39" t="s">
        <v>41</v>
      </c>
      <c r="B18" s="17" t="s">
        <v>70</v>
      </c>
      <c r="C18" s="5"/>
      <c r="D18" s="11">
        <v>43647</v>
      </c>
      <c r="E18" s="11">
        <v>44012</v>
      </c>
      <c r="F18" s="10">
        <v>450</v>
      </c>
      <c r="G18" s="19"/>
      <c r="H18" s="20">
        <f>+ROUND(G18,2)</f>
        <v>0</v>
      </c>
      <c r="I18" s="21">
        <f>+H18*0.22</f>
        <v>0</v>
      </c>
      <c r="J18" s="22">
        <f>+I18+H18</f>
        <v>0</v>
      </c>
      <c r="K18" s="6">
        <f>+F18*H18</f>
        <v>0</v>
      </c>
      <c r="L18" s="6">
        <f>+I18*F18</f>
        <v>0</v>
      </c>
      <c r="M18" s="6">
        <f>+J18*F18</f>
        <v>0</v>
      </c>
    </row>
    <row r="19" spans="1:13" ht="24.95" customHeight="1" x14ac:dyDescent="0.2">
      <c r="A19" s="42"/>
      <c r="B19" s="72" t="s">
        <v>194</v>
      </c>
      <c r="C19" s="64"/>
      <c r="D19" s="64"/>
      <c r="E19" s="64"/>
      <c r="F19" s="64"/>
      <c r="G19" s="64"/>
      <c r="H19" s="64"/>
      <c r="I19" s="64"/>
      <c r="J19" s="65"/>
      <c r="K19" s="13">
        <f>+SUM(K18:K18)</f>
        <v>0</v>
      </c>
      <c r="L19" s="13">
        <f>+SUM(L18:L18)</f>
        <v>0</v>
      </c>
      <c r="M19" s="13">
        <f>+SUM(M18:M18)</f>
        <v>0</v>
      </c>
    </row>
    <row r="20" spans="1:13" ht="24.95" customHeight="1" x14ac:dyDescent="0.2">
      <c r="A20" s="42"/>
      <c r="B20" s="69" t="s">
        <v>32</v>
      </c>
      <c r="C20" s="70"/>
      <c r="D20" s="70"/>
      <c r="E20" s="70"/>
      <c r="F20" s="70"/>
      <c r="G20" s="70"/>
      <c r="H20" s="70"/>
      <c r="I20" s="70"/>
      <c r="J20" s="70"/>
      <c r="K20" s="70"/>
      <c r="L20" s="71"/>
      <c r="M20" s="14">
        <f>+ROUND(M19,2)</f>
        <v>0</v>
      </c>
    </row>
    <row r="21" spans="1:13" ht="24.95" customHeight="1" x14ac:dyDescent="0.2">
      <c r="A21" s="41" t="s">
        <v>44</v>
      </c>
      <c r="B21" s="66" t="s">
        <v>67</v>
      </c>
      <c r="C21" s="67"/>
      <c r="D21" s="67"/>
      <c r="E21" s="67"/>
      <c r="F21" s="67"/>
      <c r="G21" s="67"/>
      <c r="H21" s="67"/>
      <c r="I21" s="67"/>
      <c r="J21" s="67"/>
      <c r="K21" s="67"/>
      <c r="L21" s="67"/>
      <c r="M21" s="68"/>
    </row>
    <row r="22" spans="1:13" ht="24.95" customHeight="1" x14ac:dyDescent="0.2">
      <c r="A22" s="39" t="s">
        <v>42</v>
      </c>
      <c r="B22" s="17" t="s">
        <v>77</v>
      </c>
      <c r="C22" s="5"/>
      <c r="D22" s="11">
        <v>43791</v>
      </c>
      <c r="E22" s="11">
        <v>44156</v>
      </c>
      <c r="F22" s="10">
        <v>2</v>
      </c>
      <c r="G22" s="19"/>
      <c r="H22" s="20">
        <f>+ROUND(G22,2)</f>
        <v>0</v>
      </c>
      <c r="I22" s="21">
        <f>+H22*0.22</f>
        <v>0</v>
      </c>
      <c r="J22" s="22">
        <f>+I22+H22</f>
        <v>0</v>
      </c>
      <c r="K22" s="6">
        <f>+F22*H22</f>
        <v>0</v>
      </c>
      <c r="L22" s="6">
        <f>+I22*F22</f>
        <v>0</v>
      </c>
      <c r="M22" s="6">
        <f>+J22*F22</f>
        <v>0</v>
      </c>
    </row>
    <row r="23" spans="1:13" ht="24.95" customHeight="1" x14ac:dyDescent="0.2">
      <c r="A23" s="42"/>
      <c r="B23" s="72" t="s">
        <v>61</v>
      </c>
      <c r="C23" s="64"/>
      <c r="D23" s="64"/>
      <c r="E23" s="64"/>
      <c r="F23" s="64"/>
      <c r="G23" s="64"/>
      <c r="H23" s="64"/>
      <c r="I23" s="64"/>
      <c r="J23" s="65"/>
      <c r="K23" s="13">
        <f>+SUM(K22:K22)</f>
        <v>0</v>
      </c>
      <c r="L23" s="13">
        <f>+SUM(L22:L22)</f>
        <v>0</v>
      </c>
      <c r="M23" s="13">
        <f>+SUM(M22:M22)</f>
        <v>0</v>
      </c>
    </row>
    <row r="24" spans="1:13" ht="24.95" customHeight="1" x14ac:dyDescent="0.2">
      <c r="A24" s="42"/>
      <c r="B24" s="69" t="s">
        <v>33</v>
      </c>
      <c r="C24" s="70"/>
      <c r="D24" s="70"/>
      <c r="E24" s="70"/>
      <c r="F24" s="70"/>
      <c r="G24" s="70"/>
      <c r="H24" s="70"/>
      <c r="I24" s="70"/>
      <c r="J24" s="70"/>
      <c r="K24" s="70"/>
      <c r="L24" s="71"/>
      <c r="M24" s="14">
        <f>+ROUND(M23,2)</f>
        <v>0</v>
      </c>
    </row>
    <row r="25" spans="1:13" ht="24.95" customHeight="1" x14ac:dyDescent="0.2">
      <c r="A25" s="41" t="s">
        <v>45</v>
      </c>
      <c r="B25" s="63" t="s">
        <v>68</v>
      </c>
      <c r="C25" s="64"/>
      <c r="D25" s="64"/>
      <c r="E25" s="64"/>
      <c r="F25" s="64"/>
      <c r="G25" s="64"/>
      <c r="H25" s="64"/>
      <c r="I25" s="64"/>
      <c r="J25" s="64"/>
      <c r="K25" s="64"/>
      <c r="L25" s="64"/>
      <c r="M25" s="65"/>
    </row>
    <row r="26" spans="1:13" ht="24.95" customHeight="1" x14ac:dyDescent="0.2">
      <c r="A26" s="39" t="s">
        <v>64</v>
      </c>
      <c r="B26" s="17" t="s">
        <v>76</v>
      </c>
      <c r="C26" s="5"/>
      <c r="D26" s="11">
        <v>43789</v>
      </c>
      <c r="E26" s="11">
        <v>44154</v>
      </c>
      <c r="F26" s="10">
        <v>3</v>
      </c>
      <c r="G26" s="19"/>
      <c r="H26" s="20">
        <f>+ROUND(G26,2)</f>
        <v>0</v>
      </c>
      <c r="I26" s="21">
        <f>+H26*0.22</f>
        <v>0</v>
      </c>
      <c r="J26" s="22">
        <f>+I26+H26</f>
        <v>0</v>
      </c>
      <c r="K26" s="6">
        <f>+F26*H26</f>
        <v>0</v>
      </c>
      <c r="L26" s="6">
        <f>+I26*F26</f>
        <v>0</v>
      </c>
      <c r="M26" s="6">
        <f>+J26*F26</f>
        <v>0</v>
      </c>
    </row>
    <row r="27" spans="1:13" ht="24.95" customHeight="1" x14ac:dyDescent="0.2">
      <c r="A27" s="42"/>
      <c r="B27" s="72" t="s">
        <v>63</v>
      </c>
      <c r="C27" s="64"/>
      <c r="D27" s="64"/>
      <c r="E27" s="64"/>
      <c r="F27" s="64"/>
      <c r="G27" s="64"/>
      <c r="H27" s="64"/>
      <c r="I27" s="64"/>
      <c r="J27" s="65"/>
      <c r="K27" s="13">
        <f>+SUM(K26:K26)</f>
        <v>0</v>
      </c>
      <c r="L27" s="13">
        <f>+SUM(L26:L26)</f>
        <v>0</v>
      </c>
      <c r="M27" s="13">
        <f>+SUM(M26:M26)</f>
        <v>0</v>
      </c>
    </row>
    <row r="28" spans="1:13" ht="24.95" customHeight="1" x14ac:dyDescent="0.2">
      <c r="A28" s="42"/>
      <c r="B28" s="69" t="s">
        <v>35</v>
      </c>
      <c r="C28" s="70"/>
      <c r="D28" s="70"/>
      <c r="E28" s="70"/>
      <c r="F28" s="70"/>
      <c r="G28" s="70"/>
      <c r="H28" s="70"/>
      <c r="I28" s="70"/>
      <c r="J28" s="70"/>
      <c r="K28" s="70"/>
      <c r="L28" s="71"/>
      <c r="M28" s="14">
        <f>+ROUND(M27,2)</f>
        <v>0</v>
      </c>
    </row>
    <row r="29" spans="1:13" ht="24.95" customHeight="1" x14ac:dyDescent="0.2">
      <c r="A29" s="43" t="s">
        <v>46</v>
      </c>
      <c r="B29" s="86" t="s">
        <v>91</v>
      </c>
      <c r="C29" s="87"/>
      <c r="D29" s="87"/>
      <c r="E29" s="87"/>
      <c r="F29" s="87"/>
      <c r="G29" s="87"/>
      <c r="H29" s="87"/>
      <c r="I29" s="87"/>
      <c r="J29" s="87"/>
      <c r="K29" s="87"/>
      <c r="L29" s="87"/>
      <c r="M29" s="87"/>
    </row>
    <row r="30" spans="1:13" ht="36" customHeight="1" x14ac:dyDescent="0.2">
      <c r="A30" s="39" t="s">
        <v>136</v>
      </c>
      <c r="B30" s="27" t="s">
        <v>110</v>
      </c>
      <c r="C30" s="25"/>
      <c r="D30" s="56">
        <v>43709</v>
      </c>
      <c r="E30" s="56">
        <v>44074</v>
      </c>
      <c r="F30" s="29">
        <v>1</v>
      </c>
      <c r="G30" s="26"/>
      <c r="H30" s="32">
        <f t="shared" ref="H30:H43" si="0">+ROUND(G30,2)</f>
        <v>0</v>
      </c>
      <c r="I30" s="33">
        <f t="shared" ref="I30:I43" si="1">+H30*0.22</f>
        <v>0</v>
      </c>
      <c r="J30" s="34">
        <f t="shared" ref="J30:J37" si="2">+I30+H30</f>
        <v>0</v>
      </c>
      <c r="K30" s="6">
        <f t="shared" ref="K30:K37" si="3">+F30*H30</f>
        <v>0</v>
      </c>
      <c r="L30" s="6">
        <f t="shared" ref="L30:L37" si="4">+I30*F30</f>
        <v>0</v>
      </c>
      <c r="M30" s="6">
        <f t="shared" ref="M30:M37" si="5">+J30*F30</f>
        <v>0</v>
      </c>
    </row>
    <row r="31" spans="1:13" ht="36" customHeight="1" x14ac:dyDescent="0.2">
      <c r="A31" s="39" t="s">
        <v>123</v>
      </c>
      <c r="B31" s="27" t="s">
        <v>111</v>
      </c>
      <c r="C31" s="25"/>
      <c r="D31" s="56">
        <v>43709</v>
      </c>
      <c r="E31" s="56">
        <v>44074</v>
      </c>
      <c r="F31" s="29">
        <v>1</v>
      </c>
      <c r="G31" s="26"/>
      <c r="H31" s="32">
        <f t="shared" si="0"/>
        <v>0</v>
      </c>
      <c r="I31" s="33">
        <f t="shared" si="1"/>
        <v>0</v>
      </c>
      <c r="J31" s="34">
        <f t="shared" si="2"/>
        <v>0</v>
      </c>
      <c r="K31" s="6">
        <f t="shared" si="3"/>
        <v>0</v>
      </c>
      <c r="L31" s="6">
        <f t="shared" si="4"/>
        <v>0</v>
      </c>
      <c r="M31" s="6">
        <f t="shared" si="5"/>
        <v>0</v>
      </c>
    </row>
    <row r="32" spans="1:13" ht="36" customHeight="1" x14ac:dyDescent="0.2">
      <c r="A32" s="39" t="s">
        <v>124</v>
      </c>
      <c r="B32" s="27" t="s">
        <v>112</v>
      </c>
      <c r="C32" s="25"/>
      <c r="D32" s="56">
        <v>43709</v>
      </c>
      <c r="E32" s="56">
        <v>44074</v>
      </c>
      <c r="F32" s="29">
        <v>2</v>
      </c>
      <c r="G32" s="26"/>
      <c r="H32" s="32">
        <f t="shared" si="0"/>
        <v>0</v>
      </c>
      <c r="I32" s="33">
        <f t="shared" si="1"/>
        <v>0</v>
      </c>
      <c r="J32" s="34">
        <f t="shared" si="2"/>
        <v>0</v>
      </c>
      <c r="K32" s="6">
        <f t="shared" si="3"/>
        <v>0</v>
      </c>
      <c r="L32" s="6">
        <f t="shared" si="4"/>
        <v>0</v>
      </c>
      <c r="M32" s="6">
        <f t="shared" si="5"/>
        <v>0</v>
      </c>
    </row>
    <row r="33" spans="1:13" ht="36" customHeight="1" x14ac:dyDescent="0.2">
      <c r="A33" s="39" t="s">
        <v>125</v>
      </c>
      <c r="B33" s="27" t="s">
        <v>113</v>
      </c>
      <c r="C33" s="25"/>
      <c r="D33" s="56">
        <v>43709</v>
      </c>
      <c r="E33" s="56">
        <v>44074</v>
      </c>
      <c r="F33" s="29">
        <v>2</v>
      </c>
      <c r="G33" s="26"/>
      <c r="H33" s="32">
        <f t="shared" si="0"/>
        <v>0</v>
      </c>
      <c r="I33" s="33">
        <f t="shared" si="1"/>
        <v>0</v>
      </c>
      <c r="J33" s="34">
        <f t="shared" si="2"/>
        <v>0</v>
      </c>
      <c r="K33" s="6">
        <f t="shared" si="3"/>
        <v>0</v>
      </c>
      <c r="L33" s="6">
        <f t="shared" si="4"/>
        <v>0</v>
      </c>
      <c r="M33" s="6">
        <f t="shared" si="5"/>
        <v>0</v>
      </c>
    </row>
    <row r="34" spans="1:13" ht="36" customHeight="1" x14ac:dyDescent="0.2">
      <c r="A34" s="39" t="s">
        <v>126</v>
      </c>
      <c r="B34" s="27" t="s">
        <v>114</v>
      </c>
      <c r="C34" s="25"/>
      <c r="D34" s="56">
        <v>43709</v>
      </c>
      <c r="E34" s="56">
        <v>44074</v>
      </c>
      <c r="F34" s="29">
        <v>2</v>
      </c>
      <c r="G34" s="26"/>
      <c r="H34" s="32">
        <f t="shared" si="0"/>
        <v>0</v>
      </c>
      <c r="I34" s="33">
        <f t="shared" si="1"/>
        <v>0</v>
      </c>
      <c r="J34" s="34">
        <f t="shared" si="2"/>
        <v>0</v>
      </c>
      <c r="K34" s="6">
        <f t="shared" si="3"/>
        <v>0</v>
      </c>
      <c r="L34" s="6">
        <f t="shared" si="4"/>
        <v>0</v>
      </c>
      <c r="M34" s="6">
        <f t="shared" si="5"/>
        <v>0</v>
      </c>
    </row>
    <row r="35" spans="1:13" ht="36" customHeight="1" x14ac:dyDescent="0.2">
      <c r="A35" s="39" t="s">
        <v>127</v>
      </c>
      <c r="B35" s="27" t="s">
        <v>137</v>
      </c>
      <c r="C35" s="25"/>
      <c r="D35" s="56">
        <v>43709</v>
      </c>
      <c r="E35" s="56">
        <v>44074</v>
      </c>
      <c r="F35" s="29">
        <v>4</v>
      </c>
      <c r="G35" s="26"/>
      <c r="H35" s="32">
        <f t="shared" si="0"/>
        <v>0</v>
      </c>
      <c r="I35" s="33">
        <f t="shared" si="1"/>
        <v>0</v>
      </c>
      <c r="J35" s="34">
        <f t="shared" si="2"/>
        <v>0</v>
      </c>
      <c r="K35" s="6">
        <f t="shared" si="3"/>
        <v>0</v>
      </c>
      <c r="L35" s="6">
        <f t="shared" si="4"/>
        <v>0</v>
      </c>
      <c r="M35" s="6">
        <f t="shared" si="5"/>
        <v>0</v>
      </c>
    </row>
    <row r="36" spans="1:13" ht="36" customHeight="1" x14ac:dyDescent="0.2">
      <c r="A36" s="39" t="s">
        <v>128</v>
      </c>
      <c r="B36" s="27" t="s">
        <v>115</v>
      </c>
      <c r="C36" s="25"/>
      <c r="D36" s="56">
        <v>43709</v>
      </c>
      <c r="E36" s="56">
        <v>44074</v>
      </c>
      <c r="F36" s="29">
        <v>1</v>
      </c>
      <c r="G36" s="26"/>
      <c r="H36" s="32">
        <f t="shared" si="0"/>
        <v>0</v>
      </c>
      <c r="I36" s="33">
        <f t="shared" si="1"/>
        <v>0</v>
      </c>
      <c r="J36" s="34">
        <f t="shared" si="2"/>
        <v>0</v>
      </c>
      <c r="K36" s="6">
        <f t="shared" si="3"/>
        <v>0</v>
      </c>
      <c r="L36" s="6">
        <f t="shared" si="4"/>
        <v>0</v>
      </c>
      <c r="M36" s="6">
        <f t="shared" si="5"/>
        <v>0</v>
      </c>
    </row>
    <row r="37" spans="1:13" ht="36" customHeight="1" x14ac:dyDescent="0.2">
      <c r="A37" s="39" t="s">
        <v>129</v>
      </c>
      <c r="B37" s="27" t="s">
        <v>116</v>
      </c>
      <c r="C37" s="25"/>
      <c r="D37" s="56">
        <v>43709</v>
      </c>
      <c r="E37" s="56">
        <v>44074</v>
      </c>
      <c r="F37" s="29">
        <v>1</v>
      </c>
      <c r="G37" s="26"/>
      <c r="H37" s="32">
        <f t="shared" si="0"/>
        <v>0</v>
      </c>
      <c r="I37" s="33">
        <f t="shared" si="1"/>
        <v>0</v>
      </c>
      <c r="J37" s="34">
        <f t="shared" si="2"/>
        <v>0</v>
      </c>
      <c r="K37" s="6">
        <f t="shared" si="3"/>
        <v>0</v>
      </c>
      <c r="L37" s="6">
        <f t="shared" si="4"/>
        <v>0</v>
      </c>
      <c r="M37" s="6">
        <f t="shared" si="5"/>
        <v>0</v>
      </c>
    </row>
    <row r="38" spans="1:13" ht="36" customHeight="1" x14ac:dyDescent="0.2">
      <c r="A38" s="39" t="s">
        <v>130</v>
      </c>
      <c r="B38" s="27" t="s">
        <v>117</v>
      </c>
      <c r="C38" s="25"/>
      <c r="D38" s="56">
        <v>43709</v>
      </c>
      <c r="E38" s="56">
        <v>44074</v>
      </c>
      <c r="F38" s="29">
        <v>2</v>
      </c>
      <c r="G38" s="26"/>
      <c r="H38" s="32">
        <f t="shared" si="0"/>
        <v>0</v>
      </c>
      <c r="I38" s="33">
        <f t="shared" si="1"/>
        <v>0</v>
      </c>
      <c r="J38" s="34">
        <f t="shared" ref="J38:J39" si="6">+I38+H38</f>
        <v>0</v>
      </c>
      <c r="K38" s="6">
        <f t="shared" ref="K38:K39" si="7">+F38*H38</f>
        <v>0</v>
      </c>
      <c r="L38" s="6">
        <f t="shared" ref="L38:L39" si="8">+I38*F38</f>
        <v>0</v>
      </c>
      <c r="M38" s="6">
        <f t="shared" ref="M38:M39" si="9">+J38*F38</f>
        <v>0</v>
      </c>
    </row>
    <row r="39" spans="1:13" ht="36" customHeight="1" x14ac:dyDescent="0.2">
      <c r="A39" s="39" t="s">
        <v>131</v>
      </c>
      <c r="B39" s="27" t="s">
        <v>118</v>
      </c>
      <c r="C39" s="25"/>
      <c r="D39" s="56">
        <v>43709</v>
      </c>
      <c r="E39" s="56">
        <v>44074</v>
      </c>
      <c r="F39" s="29">
        <v>1</v>
      </c>
      <c r="G39" s="26"/>
      <c r="H39" s="32">
        <f t="shared" si="0"/>
        <v>0</v>
      </c>
      <c r="I39" s="33">
        <f t="shared" si="1"/>
        <v>0</v>
      </c>
      <c r="J39" s="34">
        <f t="shared" si="6"/>
        <v>0</v>
      </c>
      <c r="K39" s="6">
        <f t="shared" si="7"/>
        <v>0</v>
      </c>
      <c r="L39" s="6">
        <f t="shared" si="8"/>
        <v>0</v>
      </c>
      <c r="M39" s="6">
        <f t="shared" si="9"/>
        <v>0</v>
      </c>
    </row>
    <row r="40" spans="1:13" ht="36" customHeight="1" x14ac:dyDescent="0.2">
      <c r="A40" s="39" t="s">
        <v>132</v>
      </c>
      <c r="B40" s="27" t="s">
        <v>119</v>
      </c>
      <c r="C40" s="25"/>
      <c r="D40" s="56">
        <v>43709</v>
      </c>
      <c r="E40" s="56">
        <v>44074</v>
      </c>
      <c r="F40" s="29">
        <v>1</v>
      </c>
      <c r="G40" s="26"/>
      <c r="H40" s="32">
        <f t="shared" si="0"/>
        <v>0</v>
      </c>
      <c r="I40" s="33">
        <f t="shared" si="1"/>
        <v>0</v>
      </c>
      <c r="J40" s="34">
        <f t="shared" ref="J40:J43" si="10">+I40+H40</f>
        <v>0</v>
      </c>
      <c r="K40" s="6">
        <f t="shared" ref="K40:K43" si="11">+F40*H40</f>
        <v>0</v>
      </c>
      <c r="L40" s="6">
        <f t="shared" ref="L40:L43" si="12">+I40*F40</f>
        <v>0</v>
      </c>
      <c r="M40" s="6">
        <f t="shared" ref="M40:M43" si="13">+J40*F40</f>
        <v>0</v>
      </c>
    </row>
    <row r="41" spans="1:13" ht="36" customHeight="1" x14ac:dyDescent="0.2">
      <c r="A41" s="39" t="s">
        <v>133</v>
      </c>
      <c r="B41" s="27" t="s">
        <v>120</v>
      </c>
      <c r="C41" s="25"/>
      <c r="D41" s="56">
        <v>43709</v>
      </c>
      <c r="E41" s="56">
        <v>44074</v>
      </c>
      <c r="F41" s="29">
        <v>1</v>
      </c>
      <c r="G41" s="26"/>
      <c r="H41" s="32">
        <f t="shared" si="0"/>
        <v>0</v>
      </c>
      <c r="I41" s="33">
        <f t="shared" si="1"/>
        <v>0</v>
      </c>
      <c r="J41" s="34">
        <f t="shared" si="10"/>
        <v>0</v>
      </c>
      <c r="K41" s="6">
        <f t="shared" si="11"/>
        <v>0</v>
      </c>
      <c r="L41" s="6">
        <f t="shared" si="12"/>
        <v>0</v>
      </c>
      <c r="M41" s="6">
        <f t="shared" si="13"/>
        <v>0</v>
      </c>
    </row>
    <row r="42" spans="1:13" ht="36" customHeight="1" x14ac:dyDescent="0.2">
      <c r="A42" s="39" t="s">
        <v>134</v>
      </c>
      <c r="B42" s="27" t="s">
        <v>121</v>
      </c>
      <c r="C42" s="25"/>
      <c r="D42" s="56">
        <v>43709</v>
      </c>
      <c r="E42" s="56">
        <v>44074</v>
      </c>
      <c r="F42" s="29">
        <v>1</v>
      </c>
      <c r="G42" s="26"/>
      <c r="H42" s="32">
        <f t="shared" si="0"/>
        <v>0</v>
      </c>
      <c r="I42" s="33">
        <f t="shared" si="1"/>
        <v>0</v>
      </c>
      <c r="J42" s="34">
        <f t="shared" si="10"/>
        <v>0</v>
      </c>
      <c r="K42" s="6">
        <f t="shared" si="11"/>
        <v>0</v>
      </c>
      <c r="L42" s="6">
        <f t="shared" si="12"/>
        <v>0</v>
      </c>
      <c r="M42" s="6">
        <f t="shared" si="13"/>
        <v>0</v>
      </c>
    </row>
    <row r="43" spans="1:13" ht="36" customHeight="1" x14ac:dyDescent="0.2">
      <c r="A43" s="39" t="s">
        <v>135</v>
      </c>
      <c r="B43" s="27" t="s">
        <v>122</v>
      </c>
      <c r="C43" s="25"/>
      <c r="D43" s="56">
        <v>43709</v>
      </c>
      <c r="E43" s="56">
        <v>44074</v>
      </c>
      <c r="F43" s="29">
        <v>1</v>
      </c>
      <c r="G43" s="26"/>
      <c r="H43" s="32">
        <f t="shared" si="0"/>
        <v>0</v>
      </c>
      <c r="I43" s="33">
        <f t="shared" si="1"/>
        <v>0</v>
      </c>
      <c r="J43" s="34">
        <f t="shared" si="10"/>
        <v>0</v>
      </c>
      <c r="K43" s="6">
        <f t="shared" si="11"/>
        <v>0</v>
      </c>
      <c r="L43" s="6">
        <f t="shared" si="12"/>
        <v>0</v>
      </c>
      <c r="M43" s="6">
        <f t="shared" si="13"/>
        <v>0</v>
      </c>
    </row>
    <row r="44" spans="1:13" ht="24.95" customHeight="1" x14ac:dyDescent="0.2">
      <c r="A44" s="30"/>
      <c r="B44" s="75" t="s">
        <v>92</v>
      </c>
      <c r="C44" s="75"/>
      <c r="D44" s="75"/>
      <c r="E44" s="75"/>
      <c r="F44" s="75"/>
      <c r="G44" s="75"/>
      <c r="H44" s="75"/>
      <c r="I44" s="75"/>
      <c r="J44" s="76"/>
      <c r="K44" s="13">
        <f>+SUM(K30:K43)</f>
        <v>0</v>
      </c>
      <c r="L44" s="13">
        <f t="shared" ref="L44:M44" si="14">+SUM(L30:L43)</f>
        <v>0</v>
      </c>
      <c r="M44" s="13">
        <f t="shared" si="14"/>
        <v>0</v>
      </c>
    </row>
    <row r="45" spans="1:13" ht="24.95" customHeight="1" x14ac:dyDescent="0.2">
      <c r="A45" s="42"/>
      <c r="B45" s="69" t="s">
        <v>56</v>
      </c>
      <c r="C45" s="70"/>
      <c r="D45" s="70"/>
      <c r="E45" s="70"/>
      <c r="F45" s="70"/>
      <c r="G45" s="70"/>
      <c r="H45" s="70"/>
      <c r="I45" s="70"/>
      <c r="J45" s="70"/>
      <c r="K45" s="70"/>
      <c r="L45" s="71"/>
      <c r="M45" s="14">
        <f>+ROUND(M44,2)</f>
        <v>0</v>
      </c>
    </row>
    <row r="46" spans="1:13" ht="24.75" customHeight="1" x14ac:dyDescent="0.2">
      <c r="A46" s="41" t="s">
        <v>47</v>
      </c>
      <c r="B46" s="63" t="s">
        <v>90</v>
      </c>
      <c r="C46" s="64"/>
      <c r="D46" s="64"/>
      <c r="E46" s="64"/>
      <c r="F46" s="64"/>
      <c r="G46" s="64"/>
      <c r="H46" s="64"/>
      <c r="I46" s="64"/>
      <c r="J46" s="64"/>
      <c r="K46" s="64"/>
      <c r="L46" s="64"/>
      <c r="M46" s="65"/>
    </row>
    <row r="47" spans="1:13" ht="24.95" customHeight="1" x14ac:dyDescent="0.2">
      <c r="A47" s="39" t="s">
        <v>145</v>
      </c>
      <c r="B47" s="27" t="s">
        <v>176</v>
      </c>
      <c r="C47" s="28"/>
      <c r="D47" s="56">
        <v>43739</v>
      </c>
      <c r="E47" s="56">
        <v>44104</v>
      </c>
      <c r="F47" s="29">
        <v>270</v>
      </c>
      <c r="G47" s="26"/>
      <c r="H47" s="20">
        <f>+ROUND(G47,2)</f>
        <v>0</v>
      </c>
      <c r="I47" s="21">
        <f>+H47*0.22</f>
        <v>0</v>
      </c>
      <c r="J47" s="22">
        <f>+I47+H47</f>
        <v>0</v>
      </c>
      <c r="K47" s="6">
        <f>+F47*H47</f>
        <v>0</v>
      </c>
      <c r="L47" s="6">
        <f>+I47*F47</f>
        <v>0</v>
      </c>
      <c r="M47" s="6">
        <f>+J47*F47</f>
        <v>0</v>
      </c>
    </row>
    <row r="48" spans="1:13" ht="24.95" customHeight="1" x14ac:dyDescent="0.2">
      <c r="A48" s="39" t="s">
        <v>144</v>
      </c>
      <c r="B48" s="27" t="s">
        <v>178</v>
      </c>
      <c r="C48" s="28"/>
      <c r="D48" s="56">
        <v>43739</v>
      </c>
      <c r="E48" s="56">
        <v>44104</v>
      </c>
      <c r="F48" s="29">
        <v>2</v>
      </c>
      <c r="G48" s="26"/>
      <c r="H48" s="20">
        <f t="shared" ref="H48:H55" si="15">+ROUND(G48,2)</f>
        <v>0</v>
      </c>
      <c r="I48" s="21">
        <f t="shared" ref="I48:I55" si="16">+H48*0.22</f>
        <v>0</v>
      </c>
      <c r="J48" s="22">
        <f t="shared" ref="J48:J54" si="17">+I48+H48</f>
        <v>0</v>
      </c>
      <c r="K48" s="6">
        <f t="shared" ref="K48:K54" si="18">+F48*H48</f>
        <v>0</v>
      </c>
      <c r="L48" s="6">
        <f t="shared" ref="L48:L54" si="19">+I48*F48</f>
        <v>0</v>
      </c>
      <c r="M48" s="6">
        <f t="shared" ref="M48:M54" si="20">+J48*F48</f>
        <v>0</v>
      </c>
    </row>
    <row r="49" spans="1:13" ht="24.95" customHeight="1" x14ac:dyDescent="0.2">
      <c r="A49" s="39" t="s">
        <v>146</v>
      </c>
      <c r="B49" s="27" t="s">
        <v>179</v>
      </c>
      <c r="C49" s="28"/>
      <c r="D49" s="56">
        <v>43739</v>
      </c>
      <c r="E49" s="56">
        <v>44104</v>
      </c>
      <c r="F49" s="29">
        <v>49</v>
      </c>
      <c r="G49" s="26"/>
      <c r="H49" s="20">
        <f t="shared" si="15"/>
        <v>0</v>
      </c>
      <c r="I49" s="21">
        <f t="shared" si="16"/>
        <v>0</v>
      </c>
      <c r="J49" s="22">
        <f t="shared" si="17"/>
        <v>0</v>
      </c>
      <c r="K49" s="6">
        <f t="shared" si="18"/>
        <v>0</v>
      </c>
      <c r="L49" s="6">
        <f t="shared" si="19"/>
        <v>0</v>
      </c>
      <c r="M49" s="6">
        <f t="shared" si="20"/>
        <v>0</v>
      </c>
    </row>
    <row r="50" spans="1:13" ht="24.95" customHeight="1" x14ac:dyDescent="0.2">
      <c r="A50" s="39" t="s">
        <v>147</v>
      </c>
      <c r="B50" s="27" t="s">
        <v>180</v>
      </c>
      <c r="C50" s="28"/>
      <c r="D50" s="56">
        <v>43739</v>
      </c>
      <c r="E50" s="56">
        <v>44104</v>
      </c>
      <c r="F50" s="29">
        <v>1</v>
      </c>
      <c r="G50" s="26"/>
      <c r="H50" s="20">
        <f t="shared" si="15"/>
        <v>0</v>
      </c>
      <c r="I50" s="21">
        <f t="shared" si="16"/>
        <v>0</v>
      </c>
      <c r="J50" s="22">
        <f t="shared" si="17"/>
        <v>0</v>
      </c>
      <c r="K50" s="6">
        <f t="shared" si="18"/>
        <v>0</v>
      </c>
      <c r="L50" s="6">
        <f t="shared" si="19"/>
        <v>0</v>
      </c>
      <c r="M50" s="6">
        <f t="shared" si="20"/>
        <v>0</v>
      </c>
    </row>
    <row r="51" spans="1:13" ht="24.95" customHeight="1" x14ac:dyDescent="0.2">
      <c r="A51" s="39" t="s">
        <v>148</v>
      </c>
      <c r="B51" s="27" t="s">
        <v>181</v>
      </c>
      <c r="C51" s="28"/>
      <c r="D51" s="56">
        <v>43739</v>
      </c>
      <c r="E51" s="56">
        <v>44104</v>
      </c>
      <c r="F51" s="29">
        <v>2</v>
      </c>
      <c r="G51" s="26"/>
      <c r="H51" s="20">
        <f t="shared" ref="H51" si="21">+ROUND(G51,2)</f>
        <v>0</v>
      </c>
      <c r="I51" s="21">
        <f t="shared" ref="I51" si="22">+H51*0.22</f>
        <v>0</v>
      </c>
      <c r="J51" s="22">
        <f t="shared" ref="J51" si="23">+I51+H51</f>
        <v>0</v>
      </c>
      <c r="K51" s="6">
        <f t="shared" ref="K51" si="24">+F51*H51</f>
        <v>0</v>
      </c>
      <c r="L51" s="6">
        <f t="shared" ref="L51" si="25">+I51*F51</f>
        <v>0</v>
      </c>
      <c r="M51" s="6">
        <f t="shared" ref="M51" si="26">+J51*F51</f>
        <v>0</v>
      </c>
    </row>
    <row r="52" spans="1:13" ht="68.25" customHeight="1" x14ac:dyDescent="0.2">
      <c r="A52" s="39" t="s">
        <v>149</v>
      </c>
      <c r="B52" s="27" t="s">
        <v>207</v>
      </c>
      <c r="C52" s="25"/>
      <c r="D52" s="56">
        <v>43739</v>
      </c>
      <c r="E52" s="56">
        <v>44104</v>
      </c>
      <c r="F52" s="29">
        <v>2</v>
      </c>
      <c r="G52" s="26"/>
      <c r="H52" s="20">
        <f t="shared" si="15"/>
        <v>0</v>
      </c>
      <c r="I52" s="21">
        <f t="shared" si="16"/>
        <v>0</v>
      </c>
      <c r="J52" s="22">
        <f t="shared" si="17"/>
        <v>0</v>
      </c>
      <c r="K52" s="6">
        <f t="shared" si="18"/>
        <v>0</v>
      </c>
      <c r="L52" s="6">
        <f t="shared" si="19"/>
        <v>0</v>
      </c>
      <c r="M52" s="6">
        <f t="shared" si="20"/>
        <v>0</v>
      </c>
    </row>
    <row r="53" spans="1:13" ht="36" x14ac:dyDescent="0.2">
      <c r="A53" s="39" t="s">
        <v>150</v>
      </c>
      <c r="B53" s="27" t="s">
        <v>183</v>
      </c>
      <c r="C53" s="25"/>
      <c r="D53" s="56">
        <v>43739</v>
      </c>
      <c r="E53" s="56">
        <v>44104</v>
      </c>
      <c r="F53" s="29">
        <v>3</v>
      </c>
      <c r="G53" s="26"/>
      <c r="H53" s="20">
        <f t="shared" si="15"/>
        <v>0</v>
      </c>
      <c r="I53" s="21">
        <f t="shared" si="16"/>
        <v>0</v>
      </c>
      <c r="J53" s="22">
        <f t="shared" si="17"/>
        <v>0</v>
      </c>
      <c r="K53" s="6">
        <f t="shared" si="18"/>
        <v>0</v>
      </c>
      <c r="L53" s="6">
        <f t="shared" si="19"/>
        <v>0</v>
      </c>
      <c r="M53" s="6">
        <f t="shared" si="20"/>
        <v>0</v>
      </c>
    </row>
    <row r="54" spans="1:13" ht="36" x14ac:dyDescent="0.2">
      <c r="A54" s="39" t="s">
        <v>151</v>
      </c>
      <c r="B54" s="27" t="s">
        <v>184</v>
      </c>
      <c r="C54" s="25"/>
      <c r="D54" s="56">
        <v>43739</v>
      </c>
      <c r="E54" s="56">
        <v>44104</v>
      </c>
      <c r="F54" s="29">
        <v>3</v>
      </c>
      <c r="G54" s="26"/>
      <c r="H54" s="20">
        <f t="shared" si="15"/>
        <v>0</v>
      </c>
      <c r="I54" s="21">
        <f t="shared" si="16"/>
        <v>0</v>
      </c>
      <c r="J54" s="22">
        <f t="shared" si="17"/>
        <v>0</v>
      </c>
      <c r="K54" s="6">
        <f t="shared" si="18"/>
        <v>0</v>
      </c>
      <c r="L54" s="6">
        <f t="shared" si="19"/>
        <v>0</v>
      </c>
      <c r="M54" s="6">
        <f t="shared" si="20"/>
        <v>0</v>
      </c>
    </row>
    <row r="55" spans="1:13" ht="36" x14ac:dyDescent="0.2">
      <c r="A55" s="47" t="s">
        <v>177</v>
      </c>
      <c r="B55" s="31" t="s">
        <v>182</v>
      </c>
      <c r="C55" s="35"/>
      <c r="D55" s="56">
        <v>43739</v>
      </c>
      <c r="E55" s="56">
        <v>44104</v>
      </c>
      <c r="F55" s="29">
        <v>2</v>
      </c>
      <c r="G55" s="26"/>
      <c r="H55" s="20">
        <f t="shared" si="15"/>
        <v>0</v>
      </c>
      <c r="I55" s="21">
        <f t="shared" si="16"/>
        <v>0</v>
      </c>
      <c r="J55" s="22">
        <f t="shared" ref="J55" si="27">+I55+H55</f>
        <v>0</v>
      </c>
      <c r="K55" s="6">
        <f t="shared" ref="K55" si="28">+F55*H55</f>
        <v>0</v>
      </c>
      <c r="L55" s="6">
        <f t="shared" ref="L55" si="29">+I55*F55</f>
        <v>0</v>
      </c>
      <c r="M55" s="6">
        <f t="shared" ref="M55" si="30">+J55*F55</f>
        <v>0</v>
      </c>
    </row>
    <row r="56" spans="1:13" ht="26.25" customHeight="1" x14ac:dyDescent="0.2">
      <c r="A56" s="30"/>
      <c r="B56" s="72" t="s">
        <v>89</v>
      </c>
      <c r="C56" s="64"/>
      <c r="D56" s="64"/>
      <c r="E56" s="64"/>
      <c r="F56" s="64"/>
      <c r="G56" s="64"/>
      <c r="H56" s="64"/>
      <c r="I56" s="64"/>
      <c r="J56" s="65"/>
      <c r="K56" s="13">
        <f>+SUM(K47:K55)</f>
        <v>0</v>
      </c>
      <c r="L56" s="13">
        <f>+SUM(L47:L55)</f>
        <v>0</v>
      </c>
      <c r="M56" s="13">
        <f>+SUM(M47:M55)</f>
        <v>0</v>
      </c>
    </row>
    <row r="57" spans="1:13" ht="24.95" customHeight="1" x14ac:dyDescent="0.2">
      <c r="A57" s="42"/>
      <c r="B57" s="69" t="s">
        <v>62</v>
      </c>
      <c r="C57" s="70"/>
      <c r="D57" s="70"/>
      <c r="E57" s="70"/>
      <c r="F57" s="70"/>
      <c r="G57" s="70"/>
      <c r="H57" s="70"/>
      <c r="I57" s="70"/>
      <c r="J57" s="70"/>
      <c r="K57" s="70"/>
      <c r="L57" s="71"/>
      <c r="M57" s="14">
        <f>+ROUND(M56,2)</f>
        <v>0</v>
      </c>
    </row>
    <row r="58" spans="1:13" ht="24.95" customHeight="1" x14ac:dyDescent="0.2">
      <c r="A58" s="44" t="s">
        <v>48</v>
      </c>
      <c r="B58" s="63" t="s">
        <v>93</v>
      </c>
      <c r="C58" s="64"/>
      <c r="D58" s="64"/>
      <c r="E58" s="64"/>
      <c r="F58" s="64"/>
      <c r="G58" s="64"/>
      <c r="H58" s="64"/>
      <c r="I58" s="64"/>
      <c r="J58" s="64"/>
      <c r="K58" s="64"/>
      <c r="L58" s="64"/>
      <c r="M58" s="65"/>
    </row>
    <row r="59" spans="1:13" ht="24.95" customHeight="1" x14ac:dyDescent="0.2">
      <c r="A59" s="39" t="s">
        <v>152</v>
      </c>
      <c r="B59" s="48" t="s">
        <v>195</v>
      </c>
      <c r="C59" s="5"/>
      <c r="D59" s="11">
        <v>43678</v>
      </c>
      <c r="E59" s="11">
        <v>44043</v>
      </c>
      <c r="F59" s="10">
        <v>600</v>
      </c>
      <c r="G59" s="19"/>
      <c r="H59" s="20">
        <f>+ROUND(G59,2)</f>
        <v>0</v>
      </c>
      <c r="I59" s="21">
        <f>+H59*0.22</f>
        <v>0</v>
      </c>
      <c r="J59" s="22">
        <f>+I59+H59</f>
        <v>0</v>
      </c>
      <c r="K59" s="6">
        <f>+F59*H59</f>
        <v>0</v>
      </c>
      <c r="L59" s="6">
        <f>+I59*F59</f>
        <v>0</v>
      </c>
      <c r="M59" s="6">
        <f>+J59*F59</f>
        <v>0</v>
      </c>
    </row>
    <row r="60" spans="1:13" ht="24.95" customHeight="1" x14ac:dyDescent="0.2">
      <c r="A60" s="42"/>
      <c r="B60" s="72" t="s">
        <v>34</v>
      </c>
      <c r="C60" s="64"/>
      <c r="D60" s="64"/>
      <c r="E60" s="64"/>
      <c r="F60" s="64"/>
      <c r="G60" s="64"/>
      <c r="H60" s="64"/>
      <c r="I60" s="64"/>
      <c r="J60" s="65"/>
      <c r="K60" s="13">
        <f>+SUM(K59:K59)</f>
        <v>0</v>
      </c>
      <c r="L60" s="13">
        <f>+SUM(L59:L59)</f>
        <v>0</v>
      </c>
      <c r="M60" s="13">
        <f>+SUM(M59:M59)</f>
        <v>0</v>
      </c>
    </row>
    <row r="61" spans="1:13" ht="24.95" customHeight="1" x14ac:dyDescent="0.2">
      <c r="A61" s="42"/>
      <c r="B61" s="69" t="s">
        <v>36</v>
      </c>
      <c r="C61" s="70"/>
      <c r="D61" s="70"/>
      <c r="E61" s="70"/>
      <c r="F61" s="70"/>
      <c r="G61" s="70"/>
      <c r="H61" s="70"/>
      <c r="I61" s="70"/>
      <c r="J61" s="70"/>
      <c r="K61" s="70"/>
      <c r="L61" s="71"/>
      <c r="M61" s="14">
        <f>+ROUND(M60,2)</f>
        <v>0</v>
      </c>
    </row>
    <row r="62" spans="1:13" ht="24.95" customHeight="1" x14ac:dyDescent="0.2">
      <c r="A62" s="44" t="s">
        <v>49</v>
      </c>
      <c r="B62" s="63" t="s">
        <v>142</v>
      </c>
      <c r="C62" s="64"/>
      <c r="D62" s="64"/>
      <c r="E62" s="64"/>
      <c r="F62" s="64"/>
      <c r="G62" s="64"/>
      <c r="H62" s="64"/>
      <c r="I62" s="64"/>
      <c r="J62" s="64"/>
      <c r="K62" s="64"/>
      <c r="L62" s="64"/>
      <c r="M62" s="65"/>
    </row>
    <row r="63" spans="1:13" ht="36" customHeight="1" x14ac:dyDescent="0.2">
      <c r="A63" s="39" t="s">
        <v>153</v>
      </c>
      <c r="B63" s="48" t="s">
        <v>141</v>
      </c>
      <c r="C63" s="5"/>
      <c r="D63" s="11">
        <v>43647</v>
      </c>
      <c r="E63" s="11">
        <v>44012</v>
      </c>
      <c r="F63" s="10">
        <v>450</v>
      </c>
      <c r="G63" s="19"/>
      <c r="H63" s="20">
        <f>+ROUND(G63,2)</f>
        <v>0</v>
      </c>
      <c r="I63" s="21">
        <f>+H63*0.22</f>
        <v>0</v>
      </c>
      <c r="J63" s="22">
        <f>+I63+H63</f>
        <v>0</v>
      </c>
      <c r="K63" s="6">
        <f>+F63*H63</f>
        <v>0</v>
      </c>
      <c r="L63" s="6">
        <f>+I63*F63</f>
        <v>0</v>
      </c>
      <c r="M63" s="6">
        <f>+J63*F63</f>
        <v>0</v>
      </c>
    </row>
    <row r="64" spans="1:13" ht="24.95" customHeight="1" x14ac:dyDescent="0.2">
      <c r="A64" s="42"/>
      <c r="B64" s="72" t="s">
        <v>143</v>
      </c>
      <c r="C64" s="64"/>
      <c r="D64" s="64"/>
      <c r="E64" s="64"/>
      <c r="F64" s="64"/>
      <c r="G64" s="64"/>
      <c r="H64" s="64"/>
      <c r="I64" s="64"/>
      <c r="J64" s="65"/>
      <c r="K64" s="13">
        <f>+SUM(K63:K63)</f>
        <v>0</v>
      </c>
      <c r="L64" s="13">
        <f>+SUM(L63:L63)</f>
        <v>0</v>
      </c>
      <c r="M64" s="13">
        <f>+SUM(M63:M63)</f>
        <v>0</v>
      </c>
    </row>
    <row r="65" spans="1:13" ht="24.95" customHeight="1" x14ac:dyDescent="0.2">
      <c r="A65" s="42"/>
      <c r="B65" s="69" t="s">
        <v>37</v>
      </c>
      <c r="C65" s="70"/>
      <c r="D65" s="70"/>
      <c r="E65" s="70"/>
      <c r="F65" s="70"/>
      <c r="G65" s="70"/>
      <c r="H65" s="70"/>
      <c r="I65" s="70"/>
      <c r="J65" s="70"/>
      <c r="K65" s="70"/>
      <c r="L65" s="71"/>
      <c r="M65" s="14">
        <f>+ROUND(M64,2)</f>
        <v>0</v>
      </c>
    </row>
    <row r="66" spans="1:13" ht="24.95" customHeight="1" x14ac:dyDescent="0.2">
      <c r="A66" s="44" t="s">
        <v>50</v>
      </c>
      <c r="B66" s="63" t="s">
        <v>94</v>
      </c>
      <c r="C66" s="64"/>
      <c r="D66" s="64"/>
      <c r="E66" s="64"/>
      <c r="F66" s="64"/>
      <c r="G66" s="64"/>
      <c r="H66" s="64"/>
      <c r="I66" s="64"/>
      <c r="J66" s="64"/>
      <c r="K66" s="64"/>
      <c r="L66" s="64"/>
      <c r="M66" s="65"/>
    </row>
    <row r="67" spans="1:13" ht="24" x14ac:dyDescent="0.2">
      <c r="A67" s="39" t="s">
        <v>154</v>
      </c>
      <c r="B67" s="48" t="s">
        <v>57</v>
      </c>
      <c r="C67" s="5"/>
      <c r="D67" s="11">
        <v>43647</v>
      </c>
      <c r="E67" s="11">
        <v>44012</v>
      </c>
      <c r="F67" s="10">
        <v>470</v>
      </c>
      <c r="G67" s="19"/>
      <c r="H67" s="20">
        <f>+ROUND(G67,2)</f>
        <v>0</v>
      </c>
      <c r="I67" s="21">
        <f>+H67*0.22</f>
        <v>0</v>
      </c>
      <c r="J67" s="22">
        <f>+I67+H67</f>
        <v>0</v>
      </c>
      <c r="K67" s="6">
        <f>+F67*H67</f>
        <v>0</v>
      </c>
      <c r="L67" s="6">
        <f>+I67*F67</f>
        <v>0</v>
      </c>
      <c r="M67" s="6">
        <f>+J67*F67</f>
        <v>0</v>
      </c>
    </row>
    <row r="68" spans="1:13" ht="24.95" customHeight="1" x14ac:dyDescent="0.2">
      <c r="A68" s="42"/>
      <c r="B68" s="72" t="s">
        <v>59</v>
      </c>
      <c r="C68" s="64"/>
      <c r="D68" s="64"/>
      <c r="E68" s="64"/>
      <c r="F68" s="64"/>
      <c r="G68" s="64"/>
      <c r="H68" s="64"/>
      <c r="I68" s="64"/>
      <c r="J68" s="65"/>
      <c r="K68" s="13">
        <f>+SUM(K67:K67)</f>
        <v>0</v>
      </c>
      <c r="L68" s="13">
        <f>+SUM(L67:L67)</f>
        <v>0</v>
      </c>
      <c r="M68" s="13">
        <f>+SUM(M67:M67)</f>
        <v>0</v>
      </c>
    </row>
    <row r="69" spans="1:13" ht="24.95" customHeight="1" x14ac:dyDescent="0.2">
      <c r="A69" s="42"/>
      <c r="B69" s="69" t="s">
        <v>191</v>
      </c>
      <c r="C69" s="70"/>
      <c r="D69" s="70"/>
      <c r="E69" s="70"/>
      <c r="F69" s="70"/>
      <c r="G69" s="70"/>
      <c r="H69" s="70"/>
      <c r="I69" s="70"/>
      <c r="J69" s="70"/>
      <c r="K69" s="70"/>
      <c r="L69" s="71"/>
      <c r="M69" s="14">
        <f>+ROUND(M68,2)</f>
        <v>0</v>
      </c>
    </row>
    <row r="70" spans="1:13" ht="24.95" customHeight="1" x14ac:dyDescent="0.2">
      <c r="A70" s="41" t="s">
        <v>51</v>
      </c>
      <c r="B70" s="63" t="s">
        <v>95</v>
      </c>
      <c r="C70" s="64"/>
      <c r="D70" s="64"/>
      <c r="E70" s="64"/>
      <c r="F70" s="64"/>
      <c r="G70" s="64"/>
      <c r="H70" s="64"/>
      <c r="I70" s="64"/>
      <c r="J70" s="64"/>
      <c r="K70" s="64"/>
      <c r="L70" s="64"/>
      <c r="M70" s="65"/>
    </row>
    <row r="71" spans="1:13" ht="28.5" customHeight="1" x14ac:dyDescent="0.2">
      <c r="A71" s="39" t="s">
        <v>155</v>
      </c>
      <c r="B71" s="17" t="s">
        <v>78</v>
      </c>
      <c r="C71" s="5"/>
      <c r="D71" s="11">
        <v>43647</v>
      </c>
      <c r="E71" s="11">
        <v>44012</v>
      </c>
      <c r="F71" s="52">
        <v>55</v>
      </c>
      <c r="G71" s="19"/>
      <c r="H71" s="20">
        <f>+ROUND(G71,2)</f>
        <v>0</v>
      </c>
      <c r="I71" s="21">
        <f>+H71*0.22</f>
        <v>0</v>
      </c>
      <c r="J71" s="22">
        <f>+I71+H71</f>
        <v>0</v>
      </c>
      <c r="K71" s="6">
        <f>+F71*H71</f>
        <v>0</v>
      </c>
      <c r="L71" s="6">
        <f>+I71*F71</f>
        <v>0</v>
      </c>
      <c r="M71" s="6">
        <f>+J71*F71</f>
        <v>0</v>
      </c>
    </row>
    <row r="72" spans="1:13" ht="24.95" customHeight="1" x14ac:dyDescent="0.2">
      <c r="A72" s="42"/>
      <c r="B72" s="72" t="s">
        <v>71</v>
      </c>
      <c r="C72" s="64"/>
      <c r="D72" s="64"/>
      <c r="E72" s="64"/>
      <c r="F72" s="64"/>
      <c r="G72" s="64"/>
      <c r="H72" s="64"/>
      <c r="I72" s="64"/>
      <c r="J72" s="65"/>
      <c r="K72" s="13">
        <f>+SUM(K71:K71)</f>
        <v>0</v>
      </c>
      <c r="L72" s="13">
        <f>+SUM(L71:L71)</f>
        <v>0</v>
      </c>
      <c r="M72" s="13">
        <f>+SUM(M71:M71)</f>
        <v>0</v>
      </c>
    </row>
    <row r="73" spans="1:13" ht="24.95" customHeight="1" x14ac:dyDescent="0.2">
      <c r="A73" s="42"/>
      <c r="B73" s="69" t="s">
        <v>192</v>
      </c>
      <c r="C73" s="70"/>
      <c r="D73" s="70"/>
      <c r="E73" s="70"/>
      <c r="F73" s="70"/>
      <c r="G73" s="70"/>
      <c r="H73" s="70"/>
      <c r="I73" s="70"/>
      <c r="J73" s="70"/>
      <c r="K73" s="70"/>
      <c r="L73" s="71"/>
      <c r="M73" s="14">
        <f>+ROUND(M72,2)</f>
        <v>0</v>
      </c>
    </row>
    <row r="74" spans="1:13" ht="24.95" customHeight="1" x14ac:dyDescent="0.2">
      <c r="A74" s="41" t="s">
        <v>52</v>
      </c>
      <c r="B74" s="63" t="s">
        <v>96</v>
      </c>
      <c r="C74" s="64"/>
      <c r="D74" s="64"/>
      <c r="E74" s="64"/>
      <c r="F74" s="64"/>
      <c r="G74" s="64"/>
      <c r="H74" s="64"/>
      <c r="I74" s="64"/>
      <c r="J74" s="64"/>
      <c r="K74" s="64"/>
      <c r="L74" s="64"/>
      <c r="M74" s="65"/>
    </row>
    <row r="75" spans="1:13" ht="36" x14ac:dyDescent="0.2">
      <c r="A75" s="39" t="s">
        <v>156</v>
      </c>
      <c r="B75" s="17" t="s">
        <v>138</v>
      </c>
      <c r="C75" s="5"/>
      <c r="D75" s="11">
        <v>43647</v>
      </c>
      <c r="E75" s="11">
        <v>44012</v>
      </c>
      <c r="F75" s="52">
        <v>100</v>
      </c>
      <c r="G75" s="19"/>
      <c r="H75" s="20">
        <f>+ROUND(G75,2)</f>
        <v>0</v>
      </c>
      <c r="I75" s="21">
        <f>+H75*0.22</f>
        <v>0</v>
      </c>
      <c r="J75" s="22">
        <f>+I75+H75</f>
        <v>0</v>
      </c>
      <c r="K75" s="6">
        <f>+F75*H75</f>
        <v>0</v>
      </c>
      <c r="L75" s="6">
        <f>+I75*F75</f>
        <v>0</v>
      </c>
      <c r="M75" s="6">
        <f>+J75*F75</f>
        <v>0</v>
      </c>
    </row>
    <row r="76" spans="1:13" ht="24" x14ac:dyDescent="0.2">
      <c r="A76" s="39" t="s">
        <v>157</v>
      </c>
      <c r="B76" s="24" t="s">
        <v>82</v>
      </c>
      <c r="C76" s="5"/>
      <c r="D76" s="11">
        <v>43647</v>
      </c>
      <c r="E76" s="11">
        <v>44012</v>
      </c>
      <c r="F76" s="52">
        <v>100</v>
      </c>
      <c r="G76" s="19"/>
      <c r="H76" s="20">
        <f>+ROUND(G76,2)</f>
        <v>0</v>
      </c>
      <c r="I76" s="21">
        <f>+H76*0.22</f>
        <v>0</v>
      </c>
      <c r="J76" s="22">
        <f>+I76+H76</f>
        <v>0</v>
      </c>
      <c r="K76" s="6">
        <f>+F76*H76</f>
        <v>0</v>
      </c>
      <c r="L76" s="6">
        <f>+I76*F76</f>
        <v>0</v>
      </c>
      <c r="M76" s="6">
        <f>+J76*F76</f>
        <v>0</v>
      </c>
    </row>
    <row r="77" spans="1:13" ht="24.95" customHeight="1" x14ac:dyDescent="0.2">
      <c r="A77" s="41"/>
      <c r="B77" s="72" t="s">
        <v>83</v>
      </c>
      <c r="C77" s="64"/>
      <c r="D77" s="64"/>
      <c r="E77" s="64"/>
      <c r="F77" s="64"/>
      <c r="G77" s="64"/>
      <c r="H77" s="64"/>
      <c r="I77" s="64"/>
      <c r="J77" s="65"/>
      <c r="K77" s="13">
        <f t="shared" ref="K77:L77" si="31">+SUM(K75:K76)</f>
        <v>0</v>
      </c>
      <c r="L77" s="13">
        <f t="shared" si="31"/>
        <v>0</v>
      </c>
      <c r="M77" s="13">
        <f>+SUM(M75:M76)</f>
        <v>0</v>
      </c>
    </row>
    <row r="78" spans="1:13" ht="24.95" customHeight="1" x14ac:dyDescent="0.2">
      <c r="A78" s="44"/>
      <c r="B78" s="69" t="s">
        <v>54</v>
      </c>
      <c r="C78" s="70"/>
      <c r="D78" s="70"/>
      <c r="E78" s="70"/>
      <c r="F78" s="70"/>
      <c r="G78" s="70"/>
      <c r="H78" s="70"/>
      <c r="I78" s="70"/>
      <c r="J78" s="70"/>
      <c r="K78" s="70"/>
      <c r="L78" s="71"/>
      <c r="M78" s="14">
        <f>+ROUND(M74+M77,2)</f>
        <v>0</v>
      </c>
    </row>
    <row r="79" spans="1:13" ht="24.95" customHeight="1" x14ac:dyDescent="0.2">
      <c r="A79" s="41" t="s">
        <v>55</v>
      </c>
      <c r="B79" s="63" t="s">
        <v>97</v>
      </c>
      <c r="C79" s="64"/>
      <c r="D79" s="64"/>
      <c r="E79" s="64"/>
      <c r="F79" s="64"/>
      <c r="G79" s="64"/>
      <c r="H79" s="64"/>
      <c r="I79" s="64"/>
      <c r="J79" s="64"/>
      <c r="K79" s="64"/>
      <c r="L79" s="64"/>
      <c r="M79" s="65"/>
    </row>
    <row r="80" spans="1:13" ht="24.95" customHeight="1" x14ac:dyDescent="0.2">
      <c r="A80" s="39" t="s">
        <v>158</v>
      </c>
      <c r="B80" s="17" t="s">
        <v>53</v>
      </c>
      <c r="C80" s="5"/>
      <c r="D80" s="11">
        <v>43647</v>
      </c>
      <c r="E80" s="11">
        <v>44012</v>
      </c>
      <c r="F80" s="10">
        <v>280</v>
      </c>
      <c r="G80" s="19"/>
      <c r="H80" s="20">
        <f>+ROUND(G80,2)</f>
        <v>0</v>
      </c>
      <c r="I80" s="21">
        <f>+H80*0.22</f>
        <v>0</v>
      </c>
      <c r="J80" s="22">
        <f>+I80+H80</f>
        <v>0</v>
      </c>
      <c r="K80" s="6">
        <f>+F80*H80</f>
        <v>0</v>
      </c>
      <c r="L80" s="6">
        <f>+I80*F80</f>
        <v>0</v>
      </c>
      <c r="M80" s="6">
        <f>+J80*F80</f>
        <v>0</v>
      </c>
    </row>
    <row r="81" spans="1:13" ht="24.95" customHeight="1" x14ac:dyDescent="0.2">
      <c r="A81" s="39" t="s">
        <v>159</v>
      </c>
      <c r="B81" s="17" t="s">
        <v>72</v>
      </c>
      <c r="C81" s="5"/>
      <c r="D81" s="11">
        <v>43647</v>
      </c>
      <c r="E81" s="11">
        <v>44012</v>
      </c>
      <c r="F81" s="10">
        <v>180</v>
      </c>
      <c r="G81" s="19"/>
      <c r="H81" s="20">
        <f t="shared" ref="H81" si="32">+ROUND(G81,2)</f>
        <v>0</v>
      </c>
      <c r="I81" s="21">
        <f t="shared" ref="I81" si="33">+H81*0.22</f>
        <v>0</v>
      </c>
      <c r="J81" s="22">
        <f t="shared" ref="J81" si="34">+I81+H81</f>
        <v>0</v>
      </c>
      <c r="K81" s="6">
        <f t="shared" ref="K81" si="35">+F81*H81</f>
        <v>0</v>
      </c>
      <c r="L81" s="6">
        <f t="shared" ref="L81" si="36">+I81*F81</f>
        <v>0</v>
      </c>
      <c r="M81" s="6">
        <f t="shared" ref="M81" si="37">+J81*F81</f>
        <v>0</v>
      </c>
    </row>
    <row r="82" spans="1:13" ht="24.95" customHeight="1" x14ac:dyDescent="0.2">
      <c r="A82" s="42"/>
      <c r="B82" s="72" t="s">
        <v>58</v>
      </c>
      <c r="C82" s="64"/>
      <c r="D82" s="64"/>
      <c r="E82" s="64"/>
      <c r="F82" s="64"/>
      <c r="G82" s="64"/>
      <c r="H82" s="64"/>
      <c r="I82" s="64"/>
      <c r="J82" s="65"/>
      <c r="K82" s="13">
        <f>+SUM(K80:K81)</f>
        <v>0</v>
      </c>
      <c r="L82" s="13">
        <f>+SUM(L80:L81)</f>
        <v>0</v>
      </c>
      <c r="M82" s="13">
        <f>+SUM(M80:M81)</f>
        <v>0</v>
      </c>
    </row>
    <row r="83" spans="1:13" ht="24.95" customHeight="1" x14ac:dyDescent="0.2">
      <c r="A83" s="42"/>
      <c r="B83" s="69" t="s">
        <v>79</v>
      </c>
      <c r="C83" s="70"/>
      <c r="D83" s="70"/>
      <c r="E83" s="70"/>
      <c r="F83" s="70"/>
      <c r="G83" s="70"/>
      <c r="H83" s="70"/>
      <c r="I83" s="70"/>
      <c r="J83" s="70"/>
      <c r="K83" s="70"/>
      <c r="L83" s="71"/>
      <c r="M83" s="14">
        <f>+ROUND(M82,2)</f>
        <v>0</v>
      </c>
    </row>
    <row r="84" spans="1:13" ht="24.95" customHeight="1" x14ac:dyDescent="0.2">
      <c r="A84" s="41" t="s">
        <v>65</v>
      </c>
      <c r="B84" s="66" t="s">
        <v>98</v>
      </c>
      <c r="C84" s="67"/>
      <c r="D84" s="67"/>
      <c r="E84" s="67"/>
      <c r="F84" s="67"/>
      <c r="G84" s="67"/>
      <c r="H84" s="67"/>
      <c r="I84" s="67"/>
      <c r="J84" s="67"/>
      <c r="K84" s="67"/>
      <c r="L84" s="67"/>
      <c r="M84" s="68"/>
    </row>
    <row r="85" spans="1:13" ht="24.95" customHeight="1" x14ac:dyDescent="0.2">
      <c r="A85" s="39" t="s">
        <v>160</v>
      </c>
      <c r="B85" s="23" t="s">
        <v>39</v>
      </c>
      <c r="C85" s="5"/>
      <c r="D85" s="11">
        <v>43647</v>
      </c>
      <c r="E85" s="15">
        <v>44012</v>
      </c>
      <c r="F85" s="53">
        <v>500</v>
      </c>
      <c r="G85" s="19"/>
      <c r="H85" s="20">
        <f>+ROUND(G85,2)</f>
        <v>0</v>
      </c>
      <c r="I85" s="21">
        <f>+H85*0.22</f>
        <v>0</v>
      </c>
      <c r="J85" s="22">
        <f>+I85+H85</f>
        <v>0</v>
      </c>
      <c r="K85" s="6">
        <f>+F85*H85</f>
        <v>0</v>
      </c>
      <c r="L85" s="6">
        <f>+I85*F85</f>
        <v>0</v>
      </c>
      <c r="M85" s="6">
        <f>+J85*F85</f>
        <v>0</v>
      </c>
    </row>
    <row r="86" spans="1:13" ht="24.95" customHeight="1" x14ac:dyDescent="0.2">
      <c r="A86" s="39" t="s">
        <v>161</v>
      </c>
      <c r="B86" s="23" t="s">
        <v>40</v>
      </c>
      <c r="C86" s="5"/>
      <c r="D86" s="11">
        <v>43647</v>
      </c>
      <c r="E86" s="15">
        <v>44012</v>
      </c>
      <c r="F86" s="53">
        <v>1</v>
      </c>
      <c r="G86" s="19"/>
      <c r="H86" s="20">
        <f>+ROUND(G86,2)</f>
        <v>0</v>
      </c>
      <c r="I86" s="21">
        <f>+H86*0.22</f>
        <v>0</v>
      </c>
      <c r="J86" s="22">
        <f>+I86+H86</f>
        <v>0</v>
      </c>
      <c r="K86" s="6">
        <f>+F86*H86</f>
        <v>0</v>
      </c>
      <c r="L86" s="6">
        <f>+I86*F86</f>
        <v>0</v>
      </c>
      <c r="M86" s="6">
        <f>+J86*F86</f>
        <v>0</v>
      </c>
    </row>
    <row r="87" spans="1:13" ht="24.95" customHeight="1" x14ac:dyDescent="0.2">
      <c r="A87" s="42"/>
      <c r="B87" s="72" t="s">
        <v>38</v>
      </c>
      <c r="C87" s="64"/>
      <c r="D87" s="64"/>
      <c r="E87" s="64"/>
      <c r="F87" s="64"/>
      <c r="G87" s="64"/>
      <c r="H87" s="64"/>
      <c r="I87" s="64"/>
      <c r="J87" s="65"/>
      <c r="K87" s="13">
        <f>+SUM(K85:K86)</f>
        <v>0</v>
      </c>
      <c r="L87" s="13">
        <f>+SUM(L85:L86)</f>
        <v>0</v>
      </c>
      <c r="M87" s="13">
        <f>+SUM(M85:M86)</f>
        <v>0</v>
      </c>
    </row>
    <row r="88" spans="1:13" ht="24.95" customHeight="1" x14ac:dyDescent="0.2">
      <c r="A88" s="42"/>
      <c r="B88" s="69" t="s">
        <v>66</v>
      </c>
      <c r="C88" s="70"/>
      <c r="D88" s="70"/>
      <c r="E88" s="70"/>
      <c r="F88" s="70"/>
      <c r="G88" s="70"/>
      <c r="H88" s="70"/>
      <c r="I88" s="70"/>
      <c r="J88" s="70"/>
      <c r="K88" s="70"/>
      <c r="L88" s="71"/>
      <c r="M88" s="14">
        <f>+ROUND(M87,2)</f>
        <v>0</v>
      </c>
    </row>
    <row r="89" spans="1:13" ht="24.95" customHeight="1" x14ac:dyDescent="0.2">
      <c r="A89" s="41" t="s">
        <v>80</v>
      </c>
      <c r="B89" s="63" t="s">
        <v>139</v>
      </c>
      <c r="C89" s="64"/>
      <c r="D89" s="64"/>
      <c r="E89" s="64"/>
      <c r="F89" s="64"/>
      <c r="G89" s="64"/>
      <c r="H89" s="64"/>
      <c r="I89" s="64"/>
      <c r="J89" s="64"/>
      <c r="K89" s="64"/>
      <c r="L89" s="64"/>
      <c r="M89" s="65"/>
    </row>
    <row r="90" spans="1:13" ht="24.95" customHeight="1" x14ac:dyDescent="0.2">
      <c r="A90" s="39" t="s">
        <v>162</v>
      </c>
      <c r="B90" s="17" t="s">
        <v>197</v>
      </c>
      <c r="C90" s="5"/>
      <c r="D90" s="11">
        <v>43647</v>
      </c>
      <c r="E90" s="11">
        <v>44012</v>
      </c>
      <c r="F90" s="10">
        <v>450</v>
      </c>
      <c r="G90" s="57"/>
      <c r="H90" s="20">
        <f t="shared" ref="H90:H99" si="38">+ROUND(G90,2)</f>
        <v>0</v>
      </c>
      <c r="I90" s="21">
        <f t="shared" ref="I90:I98" si="39">+H90*0.22</f>
        <v>0</v>
      </c>
      <c r="J90" s="22">
        <f t="shared" ref="J90:J98" si="40">+I90+H90</f>
        <v>0</v>
      </c>
      <c r="K90" s="6">
        <f t="shared" ref="K90:K98" si="41">+F90*H90</f>
        <v>0</v>
      </c>
      <c r="L90" s="6">
        <f t="shared" ref="L90:L98" si="42">+I90*F90</f>
        <v>0</v>
      </c>
      <c r="M90" s="6">
        <f t="shared" ref="M90:M98" si="43">+J90*F90</f>
        <v>0</v>
      </c>
    </row>
    <row r="91" spans="1:13" ht="24.95" customHeight="1" x14ac:dyDescent="0.2">
      <c r="A91" s="39" t="s">
        <v>163</v>
      </c>
      <c r="B91" s="17" t="s">
        <v>198</v>
      </c>
      <c r="C91" s="5"/>
      <c r="D91" s="11">
        <v>43647</v>
      </c>
      <c r="E91" s="11">
        <v>44012</v>
      </c>
      <c r="F91" s="10">
        <v>600</v>
      </c>
      <c r="G91" s="57"/>
      <c r="H91" s="20">
        <f t="shared" si="38"/>
        <v>0</v>
      </c>
      <c r="I91" s="21">
        <f t="shared" si="39"/>
        <v>0</v>
      </c>
      <c r="J91" s="22">
        <f t="shared" si="40"/>
        <v>0</v>
      </c>
      <c r="K91" s="6">
        <f t="shared" si="41"/>
        <v>0</v>
      </c>
      <c r="L91" s="6">
        <f t="shared" si="42"/>
        <v>0</v>
      </c>
      <c r="M91" s="6">
        <f t="shared" si="43"/>
        <v>0</v>
      </c>
    </row>
    <row r="92" spans="1:13" ht="24.95" customHeight="1" x14ac:dyDescent="0.2">
      <c r="A92" s="39" t="s">
        <v>164</v>
      </c>
      <c r="B92" s="49" t="s">
        <v>199</v>
      </c>
      <c r="C92" s="5"/>
      <c r="D92" s="11">
        <v>43647</v>
      </c>
      <c r="E92" s="11">
        <v>44012</v>
      </c>
      <c r="F92" s="10">
        <v>450</v>
      </c>
      <c r="G92" s="57"/>
      <c r="H92" s="20">
        <f t="shared" si="38"/>
        <v>0</v>
      </c>
      <c r="I92" s="21">
        <f t="shared" si="39"/>
        <v>0</v>
      </c>
      <c r="J92" s="22">
        <f t="shared" si="40"/>
        <v>0</v>
      </c>
      <c r="K92" s="6">
        <f t="shared" si="41"/>
        <v>0</v>
      </c>
      <c r="L92" s="6">
        <f t="shared" si="42"/>
        <v>0</v>
      </c>
      <c r="M92" s="6">
        <f t="shared" si="43"/>
        <v>0</v>
      </c>
    </row>
    <row r="93" spans="1:13" ht="24.95" customHeight="1" x14ac:dyDescent="0.2">
      <c r="A93" s="39" t="s">
        <v>165</v>
      </c>
      <c r="B93" s="17" t="s">
        <v>200</v>
      </c>
      <c r="C93" s="5"/>
      <c r="D93" s="11">
        <v>43647</v>
      </c>
      <c r="E93" s="11">
        <v>44012</v>
      </c>
      <c r="F93" s="10">
        <v>450</v>
      </c>
      <c r="G93" s="57"/>
      <c r="H93" s="20">
        <f t="shared" si="38"/>
        <v>0</v>
      </c>
      <c r="I93" s="21">
        <f t="shared" si="39"/>
        <v>0</v>
      </c>
      <c r="J93" s="22">
        <f t="shared" si="40"/>
        <v>0</v>
      </c>
      <c r="K93" s="6">
        <f t="shared" si="41"/>
        <v>0</v>
      </c>
      <c r="L93" s="6">
        <f t="shared" si="42"/>
        <v>0</v>
      </c>
      <c r="M93" s="6">
        <f t="shared" si="43"/>
        <v>0</v>
      </c>
    </row>
    <row r="94" spans="1:13" ht="24.95" customHeight="1" x14ac:dyDescent="0.2">
      <c r="A94" s="5" t="s">
        <v>166</v>
      </c>
      <c r="B94" s="23" t="s">
        <v>201</v>
      </c>
      <c r="C94" s="5"/>
      <c r="D94" s="11">
        <v>43647</v>
      </c>
      <c r="E94" s="15">
        <v>44012</v>
      </c>
      <c r="F94" s="53">
        <v>450</v>
      </c>
      <c r="G94" s="57"/>
      <c r="H94" s="20">
        <f>+ROUND(G94,2)</f>
        <v>0</v>
      </c>
      <c r="I94" s="21">
        <f>+H94*0.22</f>
        <v>0</v>
      </c>
      <c r="J94" s="22">
        <f>+I94+H94</f>
        <v>0</v>
      </c>
      <c r="K94" s="6">
        <f>+F94*H94</f>
        <v>0</v>
      </c>
      <c r="L94" s="6">
        <f>+I94*F94</f>
        <v>0</v>
      </c>
      <c r="M94" s="6">
        <f>+J94*F94</f>
        <v>0</v>
      </c>
    </row>
    <row r="95" spans="1:13" ht="24.95" customHeight="1" x14ac:dyDescent="0.2">
      <c r="A95" s="39" t="s">
        <v>167</v>
      </c>
      <c r="B95" s="17" t="s">
        <v>202</v>
      </c>
      <c r="C95" s="5"/>
      <c r="D95" s="11">
        <v>43647</v>
      </c>
      <c r="E95" s="11">
        <v>44012</v>
      </c>
      <c r="F95" s="10">
        <v>450</v>
      </c>
      <c r="G95" s="57"/>
      <c r="H95" s="20">
        <f t="shared" si="38"/>
        <v>0</v>
      </c>
      <c r="I95" s="21">
        <f t="shared" si="39"/>
        <v>0</v>
      </c>
      <c r="J95" s="22">
        <f t="shared" si="40"/>
        <v>0</v>
      </c>
      <c r="K95" s="6">
        <f t="shared" si="41"/>
        <v>0</v>
      </c>
      <c r="L95" s="6">
        <f t="shared" si="42"/>
        <v>0</v>
      </c>
      <c r="M95" s="6">
        <f t="shared" si="43"/>
        <v>0</v>
      </c>
    </row>
    <row r="96" spans="1:13" ht="24.95" customHeight="1" x14ac:dyDescent="0.2">
      <c r="A96" s="39" t="s">
        <v>168</v>
      </c>
      <c r="B96" s="17" t="s">
        <v>203</v>
      </c>
      <c r="C96" s="5"/>
      <c r="D96" s="11">
        <v>43647</v>
      </c>
      <c r="E96" s="11">
        <v>44012</v>
      </c>
      <c r="F96" s="10">
        <v>5000</v>
      </c>
      <c r="G96" s="57"/>
      <c r="H96" s="20">
        <f t="shared" si="38"/>
        <v>0</v>
      </c>
      <c r="I96" s="21">
        <f t="shared" si="39"/>
        <v>0</v>
      </c>
      <c r="J96" s="22">
        <f t="shared" si="40"/>
        <v>0</v>
      </c>
      <c r="K96" s="6">
        <f t="shared" si="41"/>
        <v>0</v>
      </c>
      <c r="L96" s="6">
        <f t="shared" si="42"/>
        <v>0</v>
      </c>
      <c r="M96" s="6">
        <f t="shared" si="43"/>
        <v>0</v>
      </c>
    </row>
    <row r="97" spans="1:13" ht="24.95" customHeight="1" x14ac:dyDescent="0.2">
      <c r="A97" s="39" t="s">
        <v>169</v>
      </c>
      <c r="B97" s="17" t="s">
        <v>204</v>
      </c>
      <c r="C97" s="5"/>
      <c r="D97" s="11">
        <v>43647</v>
      </c>
      <c r="E97" s="11">
        <v>44012</v>
      </c>
      <c r="F97" s="10">
        <v>5000</v>
      </c>
      <c r="G97" s="57"/>
      <c r="H97" s="20">
        <f t="shared" si="38"/>
        <v>0</v>
      </c>
      <c r="I97" s="21">
        <f t="shared" si="39"/>
        <v>0</v>
      </c>
      <c r="J97" s="22">
        <f t="shared" si="40"/>
        <v>0</v>
      </c>
      <c r="K97" s="6">
        <f t="shared" si="41"/>
        <v>0</v>
      </c>
      <c r="L97" s="6">
        <f t="shared" si="42"/>
        <v>0</v>
      </c>
      <c r="M97" s="6">
        <f t="shared" si="43"/>
        <v>0</v>
      </c>
    </row>
    <row r="98" spans="1:13" ht="39.950000000000003" customHeight="1" x14ac:dyDescent="0.2">
      <c r="A98" s="39" t="s">
        <v>170</v>
      </c>
      <c r="B98" s="17" t="s">
        <v>75</v>
      </c>
      <c r="C98" s="5"/>
      <c r="D98" s="11">
        <v>43647</v>
      </c>
      <c r="E98" s="11">
        <v>44012</v>
      </c>
      <c r="F98" s="10">
        <v>14</v>
      </c>
      <c r="G98" s="55"/>
      <c r="H98" s="20">
        <f t="shared" si="38"/>
        <v>0</v>
      </c>
      <c r="I98" s="21">
        <f t="shared" si="39"/>
        <v>0</v>
      </c>
      <c r="J98" s="22">
        <f t="shared" si="40"/>
        <v>0</v>
      </c>
      <c r="K98" s="6">
        <f t="shared" si="41"/>
        <v>0</v>
      </c>
      <c r="L98" s="6">
        <f t="shared" si="42"/>
        <v>0</v>
      </c>
      <c r="M98" s="6">
        <f t="shared" si="43"/>
        <v>0</v>
      </c>
    </row>
    <row r="99" spans="1:13" ht="24.95" customHeight="1" x14ac:dyDescent="0.2">
      <c r="A99" s="39" t="s">
        <v>206</v>
      </c>
      <c r="B99" s="18" t="s">
        <v>205</v>
      </c>
      <c r="C99" s="16"/>
      <c r="D99" s="11">
        <v>43647</v>
      </c>
      <c r="E99" s="11">
        <v>44012</v>
      </c>
      <c r="F99" s="10">
        <v>150</v>
      </c>
      <c r="G99" s="55"/>
      <c r="H99" s="32">
        <f t="shared" si="38"/>
        <v>0</v>
      </c>
      <c r="I99" s="33">
        <f t="shared" ref="I99" si="44">+H99*0.22</f>
        <v>0</v>
      </c>
      <c r="J99" s="34">
        <f t="shared" ref="J99" si="45">+I99+H99</f>
        <v>0</v>
      </c>
      <c r="K99" s="6">
        <f t="shared" ref="K99" si="46">+F99*H99</f>
        <v>0</v>
      </c>
      <c r="L99" s="6">
        <f t="shared" ref="L99" si="47">+I99*F99</f>
        <v>0</v>
      </c>
      <c r="M99" s="6">
        <f t="shared" ref="M99" si="48">+J99*F99</f>
        <v>0</v>
      </c>
    </row>
    <row r="100" spans="1:13" ht="24.95" customHeight="1" x14ac:dyDescent="0.2">
      <c r="A100" s="5"/>
      <c r="B100" s="72" t="s">
        <v>84</v>
      </c>
      <c r="C100" s="64"/>
      <c r="D100" s="64"/>
      <c r="E100" s="64"/>
      <c r="F100" s="64"/>
      <c r="G100" s="64"/>
      <c r="H100" s="64"/>
      <c r="I100" s="64"/>
      <c r="J100" s="65"/>
      <c r="K100" s="13">
        <f>SUM(K90:K99)</f>
        <v>0</v>
      </c>
      <c r="L100" s="13">
        <f>SUM(L90:L99)</f>
        <v>0</v>
      </c>
      <c r="M100" s="13">
        <f>SUM(M90:M99)</f>
        <v>0</v>
      </c>
    </row>
    <row r="101" spans="1:13" ht="24.95" customHeight="1" x14ac:dyDescent="0.2">
      <c r="A101" s="42"/>
      <c r="B101" s="69" t="s">
        <v>81</v>
      </c>
      <c r="C101" s="70"/>
      <c r="D101" s="70"/>
      <c r="E101" s="70"/>
      <c r="F101" s="70"/>
      <c r="G101" s="70"/>
      <c r="H101" s="70"/>
      <c r="I101" s="70"/>
      <c r="J101" s="70"/>
      <c r="K101" s="70"/>
      <c r="L101" s="71"/>
      <c r="M101" s="14">
        <f>+ROUND(M100,2)</f>
        <v>0</v>
      </c>
    </row>
    <row r="102" spans="1:13" ht="24.95" customHeight="1" x14ac:dyDescent="0.2">
      <c r="A102" s="41" t="s">
        <v>99</v>
      </c>
      <c r="B102" s="63" t="s">
        <v>100</v>
      </c>
      <c r="C102" s="64"/>
      <c r="D102" s="64"/>
      <c r="E102" s="64"/>
      <c r="F102" s="64"/>
      <c r="G102" s="64"/>
      <c r="H102" s="64"/>
      <c r="I102" s="64"/>
      <c r="J102" s="64"/>
      <c r="K102" s="64"/>
      <c r="L102" s="64"/>
      <c r="M102" s="65"/>
    </row>
    <row r="103" spans="1:13" ht="24.95" customHeight="1" x14ac:dyDescent="0.2">
      <c r="A103" s="5" t="s">
        <v>171</v>
      </c>
      <c r="B103" s="46" t="s">
        <v>140</v>
      </c>
      <c r="C103" s="25"/>
      <c r="D103" s="11">
        <v>43678</v>
      </c>
      <c r="E103" s="15">
        <v>44043</v>
      </c>
      <c r="F103" s="29">
        <v>450</v>
      </c>
      <c r="G103" s="26"/>
      <c r="H103" s="32">
        <f t="shared" ref="H103" si="49">+ROUND(G103,2)</f>
        <v>0</v>
      </c>
      <c r="I103" s="33">
        <f t="shared" ref="I103" si="50">+H103*0.22</f>
        <v>0</v>
      </c>
      <c r="J103" s="34">
        <f t="shared" ref="J103" si="51">+I103+H103</f>
        <v>0</v>
      </c>
      <c r="K103" s="6">
        <f t="shared" ref="K103" si="52">+F103*H103</f>
        <v>0</v>
      </c>
      <c r="L103" s="6">
        <f t="shared" ref="L103" si="53">+I103*F103</f>
        <v>0</v>
      </c>
      <c r="M103" s="6">
        <f t="shared" ref="M103" si="54">+J103*F103</f>
        <v>0</v>
      </c>
    </row>
    <row r="104" spans="1:13" ht="24.95" customHeight="1" x14ac:dyDescent="0.2">
      <c r="A104" s="42"/>
      <c r="B104" s="72" t="s">
        <v>101</v>
      </c>
      <c r="C104" s="64"/>
      <c r="D104" s="64"/>
      <c r="E104" s="64"/>
      <c r="F104" s="64"/>
      <c r="G104" s="64"/>
      <c r="H104" s="64"/>
      <c r="I104" s="64"/>
      <c r="J104" s="65"/>
      <c r="K104" s="13">
        <f>+SUM(K103:K103)</f>
        <v>0</v>
      </c>
      <c r="L104" s="13">
        <f>+SUM(L103:L103)</f>
        <v>0</v>
      </c>
      <c r="M104" s="13">
        <f>+SUM(M103)</f>
        <v>0</v>
      </c>
    </row>
    <row r="105" spans="1:13" ht="24.95" customHeight="1" x14ac:dyDescent="0.2">
      <c r="A105" s="42"/>
      <c r="B105" s="69" t="s">
        <v>102</v>
      </c>
      <c r="C105" s="70"/>
      <c r="D105" s="70"/>
      <c r="E105" s="70"/>
      <c r="F105" s="70"/>
      <c r="G105" s="70"/>
      <c r="H105" s="70"/>
      <c r="I105" s="70"/>
      <c r="J105" s="70"/>
      <c r="K105" s="70"/>
      <c r="L105" s="71"/>
      <c r="M105" s="14">
        <f>+ROUND(M104,2)</f>
        <v>0</v>
      </c>
    </row>
    <row r="106" spans="1:13" ht="24.95" customHeight="1" x14ac:dyDescent="0.2">
      <c r="A106" s="41" t="s">
        <v>104</v>
      </c>
      <c r="B106" s="66" t="s">
        <v>103</v>
      </c>
      <c r="C106" s="67"/>
      <c r="D106" s="67"/>
      <c r="E106" s="67"/>
      <c r="F106" s="67"/>
      <c r="G106" s="67"/>
      <c r="H106" s="67"/>
      <c r="I106" s="67"/>
      <c r="J106" s="67"/>
      <c r="K106" s="67"/>
      <c r="L106" s="67"/>
      <c r="M106" s="68"/>
    </row>
    <row r="107" spans="1:13" ht="24.95" customHeight="1" x14ac:dyDescent="0.2">
      <c r="A107" s="39" t="s">
        <v>172</v>
      </c>
      <c r="B107" s="18" t="s">
        <v>74</v>
      </c>
      <c r="C107" s="16"/>
      <c r="D107" s="15">
        <v>43647</v>
      </c>
      <c r="E107" s="15">
        <v>44012</v>
      </c>
      <c r="F107" s="10">
        <v>4</v>
      </c>
      <c r="G107" s="19"/>
      <c r="H107" s="20">
        <f>+ROUND(G107,2)</f>
        <v>0</v>
      </c>
      <c r="I107" s="21">
        <f>+H107*0.22</f>
        <v>0</v>
      </c>
      <c r="J107" s="22">
        <f>+I107+H107</f>
        <v>0</v>
      </c>
      <c r="K107" s="6">
        <f>+F107*H107</f>
        <v>0</v>
      </c>
      <c r="L107" s="6">
        <f>+I107*F107</f>
        <v>0</v>
      </c>
      <c r="M107" s="6">
        <f>+J107*F107</f>
        <v>0</v>
      </c>
    </row>
    <row r="108" spans="1:13" ht="24.95" customHeight="1" x14ac:dyDescent="0.2">
      <c r="A108" s="42"/>
      <c r="B108" s="72" t="s">
        <v>73</v>
      </c>
      <c r="C108" s="64"/>
      <c r="D108" s="64"/>
      <c r="E108" s="64"/>
      <c r="F108" s="64"/>
      <c r="G108" s="64"/>
      <c r="H108" s="64"/>
      <c r="I108" s="64"/>
      <c r="J108" s="65"/>
      <c r="K108" s="54">
        <f>+SUM(K107)</f>
        <v>0</v>
      </c>
      <c r="L108" s="54">
        <f t="shared" ref="L108:M108" si="55">+SUM(L107)</f>
        <v>0</v>
      </c>
      <c r="M108" s="54">
        <f t="shared" si="55"/>
        <v>0</v>
      </c>
    </row>
    <row r="109" spans="1:13" ht="24.95" customHeight="1" x14ac:dyDescent="0.2">
      <c r="A109" s="42"/>
      <c r="B109" s="69" t="s">
        <v>105</v>
      </c>
      <c r="C109" s="70"/>
      <c r="D109" s="70"/>
      <c r="E109" s="70"/>
      <c r="F109" s="70"/>
      <c r="G109" s="70"/>
      <c r="H109" s="70"/>
      <c r="I109" s="70"/>
      <c r="J109" s="70"/>
      <c r="K109" s="70"/>
      <c r="L109" s="71"/>
      <c r="M109" s="14">
        <f>+ROUND(M108,2)</f>
        <v>0</v>
      </c>
    </row>
    <row r="110" spans="1:13" ht="24.95" customHeight="1" x14ac:dyDescent="0.2">
      <c r="A110" s="41" t="s">
        <v>106</v>
      </c>
      <c r="B110" s="66" t="s">
        <v>187</v>
      </c>
      <c r="C110" s="67"/>
      <c r="D110" s="67"/>
      <c r="E110" s="67"/>
      <c r="F110" s="67"/>
      <c r="G110" s="67"/>
      <c r="H110" s="67"/>
      <c r="I110" s="67"/>
      <c r="J110" s="67"/>
      <c r="K110" s="67"/>
      <c r="L110" s="67"/>
      <c r="M110" s="68"/>
    </row>
    <row r="111" spans="1:13" ht="24.95" customHeight="1" x14ac:dyDescent="0.2">
      <c r="A111" s="39" t="s">
        <v>173</v>
      </c>
      <c r="B111" s="18" t="s">
        <v>210</v>
      </c>
      <c r="C111" s="16"/>
      <c r="D111" s="15">
        <v>43765</v>
      </c>
      <c r="E111" s="15">
        <v>44130</v>
      </c>
      <c r="F111" s="10">
        <v>70</v>
      </c>
      <c r="G111" s="19"/>
      <c r="H111" s="20">
        <f>+ROUND(G111,2)</f>
        <v>0</v>
      </c>
      <c r="I111" s="21">
        <f>+H111*0.22</f>
        <v>0</v>
      </c>
      <c r="J111" s="22">
        <f>+I111+H111</f>
        <v>0</v>
      </c>
      <c r="K111" s="6">
        <f>+F111*H111</f>
        <v>0</v>
      </c>
      <c r="L111" s="6">
        <f>+I111*F111</f>
        <v>0</v>
      </c>
      <c r="M111" s="6">
        <f>+J111*F111</f>
        <v>0</v>
      </c>
    </row>
    <row r="112" spans="1:13" ht="24.95" customHeight="1" x14ac:dyDescent="0.2">
      <c r="A112" s="39" t="s">
        <v>185</v>
      </c>
      <c r="B112" s="18" t="s">
        <v>211</v>
      </c>
      <c r="C112" s="16"/>
      <c r="D112" s="15">
        <v>43765</v>
      </c>
      <c r="E112" s="15">
        <v>44130</v>
      </c>
      <c r="F112" s="10">
        <v>68</v>
      </c>
      <c r="G112" s="19"/>
      <c r="H112" s="20">
        <f>+ROUND(G112,2)</f>
        <v>0</v>
      </c>
      <c r="I112" s="21">
        <f>+H112*0.22</f>
        <v>0</v>
      </c>
      <c r="J112" s="22">
        <f>+I112+H112</f>
        <v>0</v>
      </c>
      <c r="K112" s="6">
        <f>+F112*H112</f>
        <v>0</v>
      </c>
      <c r="L112" s="6">
        <f>+I112*F112</f>
        <v>0</v>
      </c>
      <c r="M112" s="6">
        <f>+J112*F112</f>
        <v>0</v>
      </c>
    </row>
    <row r="113" spans="1:13" ht="24.95" customHeight="1" x14ac:dyDescent="0.2">
      <c r="A113" s="39" t="s">
        <v>186</v>
      </c>
      <c r="B113" s="18" t="s">
        <v>212</v>
      </c>
      <c r="C113" s="16"/>
      <c r="D113" s="15">
        <v>43765</v>
      </c>
      <c r="E113" s="15">
        <v>44130</v>
      </c>
      <c r="F113" s="10">
        <v>49</v>
      </c>
      <c r="G113" s="19"/>
      <c r="H113" s="20">
        <f>+ROUND(G113,2)</f>
        <v>0</v>
      </c>
      <c r="I113" s="21">
        <f>+H113*0.22</f>
        <v>0</v>
      </c>
      <c r="J113" s="22">
        <f>+I113+H113</f>
        <v>0</v>
      </c>
      <c r="K113" s="6">
        <f>+F113*H113</f>
        <v>0</v>
      </c>
      <c r="L113" s="6">
        <f>+I113*F113</f>
        <v>0</v>
      </c>
      <c r="M113" s="6">
        <f>+J113*F113</f>
        <v>0</v>
      </c>
    </row>
    <row r="114" spans="1:13" ht="24.95" customHeight="1" x14ac:dyDescent="0.2">
      <c r="A114" s="42"/>
      <c r="B114" s="72" t="s">
        <v>193</v>
      </c>
      <c r="C114" s="64"/>
      <c r="D114" s="64"/>
      <c r="E114" s="64"/>
      <c r="F114" s="64"/>
      <c r="G114" s="64"/>
      <c r="H114" s="64"/>
      <c r="I114" s="64"/>
      <c r="J114" s="65"/>
      <c r="K114" s="54">
        <f>+SUM(K111+K112+K113)</f>
        <v>0</v>
      </c>
      <c r="L114" s="54">
        <f>+SUM(L111+L112+L113)</f>
        <v>0</v>
      </c>
      <c r="M114" s="54">
        <f>SUM(M111+M112+M113)</f>
        <v>0</v>
      </c>
    </row>
    <row r="115" spans="1:13" ht="24.95" customHeight="1" x14ac:dyDescent="0.2">
      <c r="A115" s="42"/>
      <c r="B115" s="69" t="s">
        <v>107</v>
      </c>
      <c r="C115" s="70"/>
      <c r="D115" s="70"/>
      <c r="E115" s="70"/>
      <c r="F115" s="70"/>
      <c r="G115" s="70"/>
      <c r="H115" s="70"/>
      <c r="I115" s="70"/>
      <c r="J115" s="70"/>
      <c r="K115" s="70"/>
      <c r="L115" s="71"/>
      <c r="M115" s="14">
        <f>+ROUND(M114,2)</f>
        <v>0</v>
      </c>
    </row>
    <row r="116" spans="1:13" ht="24.95" customHeight="1" x14ac:dyDescent="0.2">
      <c r="A116" s="41" t="s">
        <v>108</v>
      </c>
      <c r="B116" s="63" t="s">
        <v>188</v>
      </c>
      <c r="C116" s="64"/>
      <c r="D116" s="64"/>
      <c r="E116" s="64"/>
      <c r="F116" s="64"/>
      <c r="G116" s="64"/>
      <c r="H116" s="64"/>
      <c r="I116" s="64"/>
      <c r="J116" s="64"/>
      <c r="K116" s="64"/>
      <c r="L116" s="64"/>
      <c r="M116" s="65"/>
    </row>
    <row r="117" spans="1:13" ht="50.1" customHeight="1" x14ac:dyDescent="0.2">
      <c r="A117" s="39" t="s">
        <v>174</v>
      </c>
      <c r="B117" s="17" t="s">
        <v>86</v>
      </c>
      <c r="C117" s="5"/>
      <c r="D117" s="11">
        <v>43739</v>
      </c>
      <c r="E117" s="11">
        <v>44104</v>
      </c>
      <c r="F117" s="10">
        <v>24</v>
      </c>
      <c r="G117" s="19"/>
      <c r="H117" s="20">
        <f>+ROUND(G117,2)</f>
        <v>0</v>
      </c>
      <c r="I117" s="21">
        <f>+H117*0.22</f>
        <v>0</v>
      </c>
      <c r="J117" s="22">
        <f>+I117+H117</f>
        <v>0</v>
      </c>
      <c r="K117" s="6">
        <f>+F117*H117</f>
        <v>0</v>
      </c>
      <c r="L117" s="6">
        <f>+I117*F117</f>
        <v>0</v>
      </c>
      <c r="M117" s="6">
        <f>+J117*F117</f>
        <v>0</v>
      </c>
    </row>
    <row r="118" spans="1:13" ht="50.1" customHeight="1" x14ac:dyDescent="0.2">
      <c r="A118" s="39" t="s">
        <v>175</v>
      </c>
      <c r="B118" s="17" t="s">
        <v>85</v>
      </c>
      <c r="C118" s="5"/>
      <c r="D118" s="11">
        <v>43739</v>
      </c>
      <c r="E118" s="11">
        <v>44104</v>
      </c>
      <c r="F118" s="10">
        <v>1</v>
      </c>
      <c r="G118" s="19"/>
      <c r="H118" s="20">
        <f>+ROUND(G118,2)</f>
        <v>0</v>
      </c>
      <c r="I118" s="21">
        <f>+H118*0.22</f>
        <v>0</v>
      </c>
      <c r="J118" s="22">
        <f>+I118+H118</f>
        <v>0</v>
      </c>
      <c r="K118" s="6">
        <f>+F118*H118</f>
        <v>0</v>
      </c>
      <c r="L118" s="6">
        <f>+I118*F118</f>
        <v>0</v>
      </c>
      <c r="M118" s="6">
        <f>+J118*F118</f>
        <v>0</v>
      </c>
    </row>
    <row r="119" spans="1:13" ht="24.95" customHeight="1" x14ac:dyDescent="0.2">
      <c r="A119" s="42"/>
      <c r="B119" s="72" t="s">
        <v>189</v>
      </c>
      <c r="C119" s="64"/>
      <c r="D119" s="64"/>
      <c r="E119" s="64"/>
      <c r="F119" s="64"/>
      <c r="G119" s="64"/>
      <c r="H119" s="64"/>
      <c r="I119" s="64"/>
      <c r="J119" s="65"/>
      <c r="K119" s="13">
        <f>+SUM(K117:K118)</f>
        <v>0</v>
      </c>
      <c r="L119" s="13">
        <f>+SUM(L117:L118)</f>
        <v>0</v>
      </c>
      <c r="M119" s="13">
        <f>+SUM(M117:M118)</f>
        <v>0</v>
      </c>
    </row>
    <row r="120" spans="1:13" ht="24.95" customHeight="1" x14ac:dyDescent="0.2">
      <c r="A120" s="42"/>
      <c r="B120" s="69" t="s">
        <v>109</v>
      </c>
      <c r="C120" s="70"/>
      <c r="D120" s="70"/>
      <c r="E120" s="70"/>
      <c r="F120" s="70"/>
      <c r="G120" s="70"/>
      <c r="H120" s="70"/>
      <c r="I120" s="70"/>
      <c r="J120" s="70"/>
      <c r="K120" s="70"/>
      <c r="L120" s="71"/>
      <c r="M120" s="14">
        <f>+ROUND(M119,2)</f>
        <v>0</v>
      </c>
    </row>
    <row r="121" spans="1:13" ht="9" customHeight="1" x14ac:dyDescent="0.2">
      <c r="A121" s="58"/>
      <c r="B121" s="58"/>
      <c r="C121" s="58"/>
      <c r="D121" s="58"/>
      <c r="E121" s="58"/>
      <c r="F121" s="58"/>
      <c r="G121" s="58"/>
      <c r="H121" s="58"/>
      <c r="I121" s="58"/>
      <c r="J121" s="58"/>
      <c r="K121" s="58"/>
      <c r="L121" s="58"/>
      <c r="M121" s="58"/>
    </row>
    <row r="122" spans="1:13" ht="24.95" customHeight="1" x14ac:dyDescent="0.2">
      <c r="A122" s="45" t="s">
        <v>25</v>
      </c>
      <c r="B122" s="50"/>
      <c r="C122" s="58" t="s">
        <v>13</v>
      </c>
      <c r="D122" s="60"/>
      <c r="E122" s="60"/>
      <c r="F122" s="60"/>
      <c r="G122" s="60"/>
      <c r="H122" s="60"/>
      <c r="I122" s="60"/>
      <c r="J122" s="60"/>
      <c r="K122" s="61" t="s">
        <v>20</v>
      </c>
      <c r="L122" s="62"/>
      <c r="M122" s="62"/>
    </row>
    <row r="123" spans="1:13" ht="24.95" customHeight="1" x14ac:dyDescent="0.2">
      <c r="A123" s="45" t="s">
        <v>14</v>
      </c>
      <c r="B123" s="50"/>
      <c r="C123" s="60"/>
      <c r="D123" s="60"/>
      <c r="E123" s="60"/>
      <c r="F123" s="60"/>
      <c r="G123" s="60"/>
      <c r="H123" s="60"/>
      <c r="I123" s="60"/>
      <c r="J123" s="60"/>
      <c r="K123" s="62"/>
      <c r="L123" s="62"/>
      <c r="M123" s="62"/>
    </row>
    <row r="124" spans="1:13" ht="9" customHeight="1" x14ac:dyDescent="0.2">
      <c r="A124" s="58"/>
      <c r="B124" s="58"/>
      <c r="C124" s="59"/>
      <c r="D124" s="59"/>
      <c r="E124" s="59"/>
      <c r="F124" s="59"/>
      <c r="G124" s="59"/>
      <c r="H124" s="59"/>
      <c r="I124" s="59"/>
      <c r="J124" s="59"/>
      <c r="K124" s="59"/>
      <c r="L124" s="59"/>
      <c r="M124" s="59"/>
    </row>
    <row r="125" spans="1:13" ht="99.95" customHeight="1" x14ac:dyDescent="0.2">
      <c r="A125" s="84" t="s">
        <v>209</v>
      </c>
      <c r="B125" s="85"/>
      <c r="C125" s="59"/>
      <c r="D125" s="59"/>
      <c r="E125" s="59"/>
      <c r="F125" s="59"/>
      <c r="G125" s="59"/>
      <c r="H125" s="59"/>
      <c r="I125" s="59"/>
      <c r="J125" s="59"/>
      <c r="K125" s="59"/>
      <c r="L125" s="59"/>
      <c r="M125" s="59"/>
    </row>
    <row r="126" spans="1:13" ht="24.95" customHeight="1" x14ac:dyDescent="0.2"/>
    <row r="127" spans="1:13" ht="24.95" customHeight="1" x14ac:dyDescent="0.2"/>
    <row r="128" spans="1:13" ht="24.75" customHeight="1" x14ac:dyDescent="0.2"/>
  </sheetData>
  <sheetProtection password="CC4C" sheet="1" objects="1" scenarios="1" selectLockedCells="1"/>
  <customSheetViews>
    <customSheetView guid="{59BE30FF-5C96-4D3C-A6B7-68DA151C2E8C}" showPageBreaks="1" fitToPage="1" printArea="1" hiddenColumns="1" topLeftCell="A49">
      <selection activeCell="P56" sqref="P56"/>
      <rowBreaks count="5" manualBreakCount="5">
        <brk id="24" max="12" man="1"/>
        <brk id="41" max="16383" man="1"/>
        <brk id="53" max="16383" man="1"/>
        <brk id="69" max="12" man="1"/>
        <brk id="82" max="12" man="1"/>
      </rowBreaks>
      <pageMargins left="0.75" right="0.75" top="0.98425196850393704" bottom="0.39370078740157483" header="0" footer="0"/>
      <printOptions horizontalCentered="1"/>
      <pageSetup paperSize="9" scale="84" fitToHeight="0" orientation="landscape" r:id="rId1"/>
      <headerFooter alignWithMargins="0">
        <oddFooter>&amp;CNakup in vzdrževanje licenčne programske opreme - ponudba - stran &amp;P od &amp;N</oddFooter>
      </headerFooter>
    </customSheetView>
    <customSheetView guid="{7769A341-241F-4250-B6B0-4F1AD812CE43}" hiddenColumns="1" showRuler="0" topLeftCell="A46">
      <selection activeCell="P58" sqref="P58"/>
      <rowBreaks count="5" manualBreakCount="5">
        <brk id="27" max="12" man="1"/>
        <brk id="41" max="16383" man="1"/>
        <brk id="53" max="16383" man="1"/>
        <brk id="69" max="12" man="1"/>
        <brk id="82" max="12" man="1"/>
      </rowBreaks>
      <pageMargins left="0.75" right="0.75" top="0.98425196850393704" bottom="0.39370078740157483" header="0" footer="0"/>
      <printOptions horizontalCentered="1"/>
      <pageSetup paperSize="9" scale="90" orientation="landscape" r:id="rId2"/>
      <headerFooter alignWithMargins="0">
        <oddFooter>&amp;CNakup in vzdrževanje licenčne programske opreme - ponudba - stran &amp;P od &amp;N</oddFooter>
      </headerFooter>
    </customSheetView>
  </customSheetViews>
  <mergeCells count="87">
    <mergeCell ref="A7:B7"/>
    <mergeCell ref="A5:B5"/>
    <mergeCell ref="A9:B9"/>
    <mergeCell ref="A12:B12"/>
    <mergeCell ref="B27:J27"/>
    <mergeCell ref="D15:E15"/>
    <mergeCell ref="F15:M15"/>
    <mergeCell ref="B23:J23"/>
    <mergeCell ref="B25:M25"/>
    <mergeCell ref="B20:L20"/>
    <mergeCell ref="B21:M21"/>
    <mergeCell ref="A1:B1"/>
    <mergeCell ref="A2:B2"/>
    <mergeCell ref="A3:B3"/>
    <mergeCell ref="A4:B4"/>
    <mergeCell ref="G12:M12"/>
    <mergeCell ref="D8:M8"/>
    <mergeCell ref="D9:M9"/>
    <mergeCell ref="C6:M6"/>
    <mergeCell ref="C7:M7"/>
    <mergeCell ref="D12:F12"/>
    <mergeCell ref="D10:M10"/>
    <mergeCell ref="A10:B10"/>
    <mergeCell ref="A6:B6"/>
    <mergeCell ref="A11:M11"/>
    <mergeCell ref="A8:B8"/>
    <mergeCell ref="C1:M1"/>
    <mergeCell ref="B69:L69"/>
    <mergeCell ref="B64:J64"/>
    <mergeCell ref="B65:L65"/>
    <mergeCell ref="B29:M29"/>
    <mergeCell ref="B46:M46"/>
    <mergeCell ref="B58:M58"/>
    <mergeCell ref="B61:L61"/>
    <mergeCell ref="B56:J56"/>
    <mergeCell ref="B60:J60"/>
    <mergeCell ref="B62:M62"/>
    <mergeCell ref="B45:L45"/>
    <mergeCell ref="B57:L57"/>
    <mergeCell ref="C2:M2"/>
    <mergeCell ref="C3:M3"/>
    <mergeCell ref="C4:M4"/>
    <mergeCell ref="C5:M5"/>
    <mergeCell ref="A125:M125"/>
    <mergeCell ref="B73:L73"/>
    <mergeCell ref="A121:M121"/>
    <mergeCell ref="B84:M84"/>
    <mergeCell ref="B116:M116"/>
    <mergeCell ref="B108:J108"/>
    <mergeCell ref="B109:L109"/>
    <mergeCell ref="B87:J87"/>
    <mergeCell ref="B88:L88"/>
    <mergeCell ref="B89:M89"/>
    <mergeCell ref="B106:M106"/>
    <mergeCell ref="B101:L101"/>
    <mergeCell ref="B119:J119"/>
    <mergeCell ref="B120:L120"/>
    <mergeCell ref="B74:M74"/>
    <mergeCell ref="B100:J100"/>
    <mergeCell ref="A13:B13"/>
    <mergeCell ref="A14:B14"/>
    <mergeCell ref="B44:J44"/>
    <mergeCell ref="B68:J68"/>
    <mergeCell ref="B66:M66"/>
    <mergeCell ref="D13:M13"/>
    <mergeCell ref="D14:M14"/>
    <mergeCell ref="A15:B15"/>
    <mergeCell ref="B24:L24"/>
    <mergeCell ref="B28:L28"/>
    <mergeCell ref="B17:M17"/>
    <mergeCell ref="B19:J19"/>
    <mergeCell ref="A124:M124"/>
    <mergeCell ref="C122:J123"/>
    <mergeCell ref="K122:M123"/>
    <mergeCell ref="B70:M70"/>
    <mergeCell ref="B110:M110"/>
    <mergeCell ref="B78:L78"/>
    <mergeCell ref="B115:L115"/>
    <mergeCell ref="B102:M102"/>
    <mergeCell ref="B104:J104"/>
    <mergeCell ref="B105:L105"/>
    <mergeCell ref="B82:J82"/>
    <mergeCell ref="B72:J72"/>
    <mergeCell ref="B79:M79"/>
    <mergeCell ref="B77:J77"/>
    <mergeCell ref="B83:L83"/>
    <mergeCell ref="B114:J114"/>
  </mergeCells>
  <phoneticPr fontId="2" type="noConversion"/>
  <printOptions horizontalCentered="1"/>
  <pageMargins left="0.74803149606299213" right="0.74803149606299213" top="0.98425196850393704" bottom="0.39370078740157483" header="0" footer="0"/>
  <pageSetup paperSize="9" scale="81" fitToHeight="0" orientation="landscape" r:id="rId3"/>
  <headerFooter alignWithMargins="0">
    <oddFooter>&amp;CNakup, najem in vzdrževanje licenčne programske opreme - predračun - stran &amp;P od &amp;N</oddFooter>
  </headerFooter>
  <rowBreaks count="5" manualBreakCount="5">
    <brk id="24" max="16383" man="1"/>
    <brk id="57" max="16383" man="1"/>
    <brk id="73" max="16383" man="1"/>
    <brk id="88" max="16383" man="1"/>
    <brk id="109" max="12" man="1"/>
  </rowBreaks>
  <ignoredErrors>
    <ignoredError sqref="A42:A4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Ponudba</vt:lpstr>
      <vt:lpstr>Ponudba!Besedilo2</vt:lpstr>
      <vt:lpstr>Ponudba!Tiskanje_naslovov</vt:lpstr>
    </vt:vector>
  </TitlesOfParts>
  <Company>Državni zbor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Grašič</dc:creator>
  <cp:lastModifiedBy>vozelj</cp:lastModifiedBy>
  <cp:lastPrinted>2019-02-26T11:37:19Z</cp:lastPrinted>
  <dcterms:created xsi:type="dcterms:W3CDTF">2010-11-15T15:18:54Z</dcterms:created>
  <dcterms:modified xsi:type="dcterms:W3CDTF">2019-04-10T11:16:58Z</dcterms:modified>
</cp:coreProperties>
</file>