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Z:\SKUPNO\RAZPISI\IS-416-04\2020\09-OP.Licence\"/>
    </mc:Choice>
  </mc:AlternateContent>
  <xr:revisionPtr revIDLastSave="0" documentId="8_{7F5F768C-E8A5-4292-9FDC-FC5F855DC8CD}" xr6:coauthVersionLast="44" xr6:coauthVersionMax="44" xr10:uidLastSave="{00000000-0000-0000-0000-000000000000}"/>
  <bookViews>
    <workbookView xWindow="-120" yWindow="-120" windowWidth="24240" windowHeight="13140" xr2:uid="{00000000-000D-0000-FFFF-FFFF00000000}"/>
  </bookViews>
  <sheets>
    <sheet name="Ponudba" sheetId="1" r:id="rId1"/>
  </sheets>
  <definedNames>
    <definedName name="_xlnm._FilterDatabase" localSheetId="0" hidden="1">Ponudba!$A$16:$M$16</definedName>
    <definedName name="Besedilo14" localSheetId="0">Ponudba!#REF!</definedName>
    <definedName name="Besedilo15" localSheetId="0">Ponudba!#REF!</definedName>
    <definedName name="Besedilo16" localSheetId="0">Ponudba!#REF!</definedName>
    <definedName name="Besedilo17" localSheetId="0">Ponudba!#REF!</definedName>
    <definedName name="Besedilo19" localSheetId="0">Ponudba!#REF!</definedName>
    <definedName name="Besedilo2" localSheetId="0">Ponudba!$F$69</definedName>
    <definedName name="Besedilo22" localSheetId="0">Ponudba!#REF!</definedName>
    <definedName name="Besedilo23" localSheetId="0">Ponudba!#REF!</definedName>
    <definedName name="Besedilo3" localSheetId="0">Ponudba!#REF!</definedName>
    <definedName name="Besedilo4" localSheetId="0">Ponudba!#REF!</definedName>
    <definedName name="Besedilo5" localSheetId="0">Ponudba!#REF!</definedName>
    <definedName name="_xlnm.Print_Titles" localSheetId="0">Ponudba!$16:$16</definedName>
    <definedName name="Z_59BE30FF_5C96_4D3C_A6B7_68DA151C2E8C_.wvu.Cols" localSheetId="0" hidden="1">Ponudba!$C:$C,Ponudba!$H:$H</definedName>
    <definedName name="Z_59BE30FF_5C96_4D3C_A6B7_68DA151C2E8C_.wvu.FilterData" localSheetId="0" hidden="1">Ponudba!$A$16:$M$16</definedName>
    <definedName name="Z_59BE30FF_5C96_4D3C_A6B7_68DA151C2E8C_.wvu.PrintArea" localSheetId="0" hidden="1">Ponudba!$A$1:$M$153</definedName>
    <definedName name="Z_59BE30FF_5C96_4D3C_A6B7_68DA151C2E8C_.wvu.PrintTitles" localSheetId="0" hidden="1">Ponudba!$16:$16</definedName>
    <definedName name="Z_7769A341_241F_4250_B6B0_4F1AD812CE43_.wvu.Cols" localSheetId="0" hidden="1">Ponudba!$C:$C,Ponudba!$H:$H</definedName>
    <definedName name="Z_7769A341_241F_4250_B6B0_4F1AD812CE43_.wvu.FilterData" localSheetId="0" hidden="1">Ponudba!$A$16:$M$16</definedName>
    <definedName name="Z_7769A341_241F_4250_B6B0_4F1AD812CE43_.wvu.PrintArea" localSheetId="0" hidden="1">Ponudba!$A$1:$M$155</definedName>
    <definedName name="Z_7769A341_241F_4250_B6B0_4F1AD812CE43_.wvu.PrintTitles" localSheetId="0" hidden="1">Ponudba!$16:$16</definedName>
  </definedNames>
  <calcPr calcId="191029"/>
  <customWorkbookViews>
    <customWorkbookView name="Igor Grasic - Personal View" guid="{59BE30FF-5C96-4D3C-A6B7-68DA151C2E8C}" mergeInterval="0" personalView="1" maximized="1" windowWidth="1536" windowHeight="786" activeSheetId="1"/>
    <customWorkbookView name="Igor Grašič - Osebni pogled" guid="{7769A341-241F-4250-B6B0-4F1AD812CE43}" mergeInterval="0" personalView="1" maximized="1" windowWidth="1676" windowHeight="91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0" i="1" l="1"/>
  <c r="H128" i="1"/>
  <c r="I128" i="1" s="1"/>
  <c r="H125" i="1"/>
  <c r="I125" i="1" s="1"/>
  <c r="H122" i="1"/>
  <c r="I122" i="1" s="1"/>
  <c r="H120" i="1"/>
  <c r="I120" i="1" s="1"/>
  <c r="H118" i="1"/>
  <c r="I118" i="1" s="1"/>
  <c r="H116" i="1"/>
  <c r="I116" i="1" s="1"/>
  <c r="L128" i="1" l="1"/>
  <c r="J128" i="1"/>
  <c r="M128" i="1" s="1"/>
  <c r="K128" i="1"/>
  <c r="L125" i="1"/>
  <c r="J125" i="1"/>
  <c r="M125" i="1" s="1"/>
  <c r="K125" i="1"/>
  <c r="J122" i="1"/>
  <c r="M122" i="1" s="1"/>
  <c r="L122" i="1"/>
  <c r="K122" i="1"/>
  <c r="J120" i="1"/>
  <c r="M120" i="1" s="1"/>
  <c r="L120" i="1"/>
  <c r="K120" i="1"/>
  <c r="J118" i="1"/>
  <c r="M118" i="1" s="1"/>
  <c r="L118" i="1"/>
  <c r="K118" i="1"/>
  <c r="L116" i="1"/>
  <c r="J116" i="1"/>
  <c r="M116" i="1" s="1"/>
  <c r="K116" i="1"/>
  <c r="H65" i="1"/>
  <c r="I65" i="1" s="1"/>
  <c r="H64" i="1"/>
  <c r="I64" i="1" s="1"/>
  <c r="H63" i="1"/>
  <c r="I63" i="1" s="1"/>
  <c r="H62" i="1"/>
  <c r="I62" i="1" s="1"/>
  <c r="H61" i="1"/>
  <c r="I61" i="1" s="1"/>
  <c r="H60" i="1"/>
  <c r="I60" i="1" s="1"/>
  <c r="J65" i="1" l="1"/>
  <c r="M65" i="1" s="1"/>
  <c r="L65" i="1"/>
  <c r="K65" i="1"/>
  <c r="L64" i="1"/>
  <c r="J64" i="1"/>
  <c r="M64" i="1" s="1"/>
  <c r="K64" i="1"/>
  <c r="L63" i="1"/>
  <c r="J63" i="1"/>
  <c r="M63" i="1" s="1"/>
  <c r="K63" i="1"/>
  <c r="J62" i="1"/>
  <c r="M62" i="1" s="1"/>
  <c r="L62" i="1"/>
  <c r="K62" i="1"/>
  <c r="J61" i="1"/>
  <c r="M61" i="1" s="1"/>
  <c r="L61" i="1"/>
  <c r="K61" i="1"/>
  <c r="J60" i="1"/>
  <c r="M60" i="1" s="1"/>
  <c r="L60" i="1"/>
  <c r="K60" i="1"/>
  <c r="H110" i="1"/>
  <c r="K110" i="1" s="1"/>
  <c r="I110" i="1" l="1"/>
  <c r="H99" i="1"/>
  <c r="I99" i="1" s="1"/>
  <c r="L110" i="1" l="1"/>
  <c r="J110" i="1"/>
  <c r="M110" i="1" s="1"/>
  <c r="L99" i="1"/>
  <c r="J99" i="1"/>
  <c r="M99" i="1" s="1"/>
  <c r="K99" i="1"/>
  <c r="H111" i="1"/>
  <c r="K111" i="1" s="1"/>
  <c r="I111" i="1" l="1"/>
  <c r="L111" i="1" l="1"/>
  <c r="J111" i="1"/>
  <c r="M111" i="1" s="1"/>
  <c r="H109" i="1" l="1"/>
  <c r="I109" i="1" s="1"/>
  <c r="H108" i="1"/>
  <c r="K108" i="1" s="1"/>
  <c r="H107" i="1"/>
  <c r="I107" i="1" s="1"/>
  <c r="H106" i="1"/>
  <c r="K106" i="1" s="1"/>
  <c r="H105" i="1"/>
  <c r="K105" i="1" s="1"/>
  <c r="K109" i="1" l="1"/>
  <c r="K107" i="1"/>
  <c r="L109" i="1"/>
  <c r="J109" i="1"/>
  <c r="M109" i="1" s="1"/>
  <c r="J107" i="1"/>
  <c r="M107" i="1" s="1"/>
  <c r="L107" i="1"/>
  <c r="I105" i="1"/>
  <c r="I106" i="1"/>
  <c r="I108" i="1"/>
  <c r="H77" i="1"/>
  <c r="K77" i="1" s="1"/>
  <c r="K78" i="1" s="1"/>
  <c r="H85" i="1"/>
  <c r="K85" i="1" s="1"/>
  <c r="H82" i="1"/>
  <c r="I82" i="1" s="1"/>
  <c r="K112" i="1" l="1"/>
  <c r="L106" i="1"/>
  <c r="J106" i="1"/>
  <c r="M106" i="1" s="1"/>
  <c r="J105" i="1"/>
  <c r="M105" i="1" s="1"/>
  <c r="L105" i="1"/>
  <c r="L108" i="1"/>
  <c r="J108" i="1"/>
  <c r="M108" i="1" s="1"/>
  <c r="K82" i="1"/>
  <c r="L82" i="1"/>
  <c r="L83" i="1" s="1"/>
  <c r="J82" i="1"/>
  <c r="M82" i="1" s="1"/>
  <c r="M83" i="1" s="1"/>
  <c r="I85" i="1"/>
  <c r="L85" i="1" s="1"/>
  <c r="I77" i="1"/>
  <c r="H22" i="1"/>
  <c r="I22" i="1" s="1"/>
  <c r="K83" i="1" l="1"/>
  <c r="K86" i="1" s="1"/>
  <c r="J85" i="1"/>
  <c r="M85" i="1" s="1"/>
  <c r="M86" i="1" s="1"/>
  <c r="M87" i="1" s="1"/>
  <c r="L112" i="1"/>
  <c r="M112" i="1"/>
  <c r="L86" i="1"/>
  <c r="L77" i="1"/>
  <c r="L78" i="1" s="1"/>
  <c r="J77" i="1"/>
  <c r="M77" i="1" s="1"/>
  <c r="M78" i="1" s="1"/>
  <c r="J22" i="1"/>
  <c r="M22" i="1" s="1"/>
  <c r="M23" i="1" s="1"/>
  <c r="L22" i="1"/>
  <c r="L23" i="1" s="1"/>
  <c r="K22" i="1"/>
  <c r="K23" i="1" s="1"/>
  <c r="H115" i="1"/>
  <c r="I115" i="1" s="1"/>
  <c r="H127" i="1"/>
  <c r="I127" i="1" s="1"/>
  <c r="H117" i="1"/>
  <c r="H119" i="1"/>
  <c r="H121" i="1"/>
  <c r="I121" i="1" s="1"/>
  <c r="H123" i="1"/>
  <c r="H124" i="1"/>
  <c r="H126" i="1"/>
  <c r="H114" i="1"/>
  <c r="I114" i="1" s="1"/>
  <c r="H129" i="1"/>
  <c r="H74" i="1"/>
  <c r="K74" i="1" s="1"/>
  <c r="K75" i="1" s="1"/>
  <c r="H143" i="1"/>
  <c r="I143" i="1" s="1"/>
  <c r="L143" i="1" s="1"/>
  <c r="H142" i="1"/>
  <c r="K142" i="1" s="1"/>
  <c r="H55" i="1"/>
  <c r="I55" i="1" s="1"/>
  <c r="J55" i="1" s="1"/>
  <c r="M55" i="1" s="1"/>
  <c r="H133" i="1"/>
  <c r="I133" i="1" s="1"/>
  <c r="H44" i="1"/>
  <c r="I44" i="1" s="1"/>
  <c r="H45" i="1"/>
  <c r="I45" i="1" s="1"/>
  <c r="J45" i="1" s="1"/>
  <c r="M45" i="1" s="1"/>
  <c r="H46" i="1"/>
  <c r="K46" i="1" s="1"/>
  <c r="H47" i="1"/>
  <c r="I47" i="1" s="1"/>
  <c r="H43" i="1"/>
  <c r="H42" i="1"/>
  <c r="I42" i="1" s="1"/>
  <c r="H34" i="1"/>
  <c r="H35" i="1"/>
  <c r="K35" i="1" s="1"/>
  <c r="H36" i="1"/>
  <c r="H37" i="1"/>
  <c r="K37" i="1" s="1"/>
  <c r="H38" i="1"/>
  <c r="H39" i="1"/>
  <c r="K39" i="1" s="1"/>
  <c r="H40" i="1"/>
  <c r="I40" i="1" s="1"/>
  <c r="L40" i="1" s="1"/>
  <c r="H41" i="1"/>
  <c r="K41" i="1" s="1"/>
  <c r="H59" i="1"/>
  <c r="H58" i="1"/>
  <c r="I58" i="1" s="1"/>
  <c r="H57" i="1"/>
  <c r="H56" i="1"/>
  <c r="I56" i="1" s="1"/>
  <c r="H51" i="1"/>
  <c r="K51" i="1" s="1"/>
  <c r="H54" i="1"/>
  <c r="I54" i="1" s="1"/>
  <c r="H53" i="1"/>
  <c r="H52" i="1"/>
  <c r="I52" i="1" s="1"/>
  <c r="L52" i="1" s="1"/>
  <c r="H141" i="1"/>
  <c r="H94" i="1"/>
  <c r="I94" i="1" s="1"/>
  <c r="L94" i="1" s="1"/>
  <c r="H93" i="1"/>
  <c r="K93" i="1" s="1"/>
  <c r="H19" i="1"/>
  <c r="K19" i="1" s="1"/>
  <c r="K20" i="1" s="1"/>
  <c r="H89" i="1"/>
  <c r="K89" i="1" s="1"/>
  <c r="K90" i="1" s="1"/>
  <c r="H147" i="1"/>
  <c r="H148" i="1"/>
  <c r="I148" i="1" s="1"/>
  <c r="H26" i="1"/>
  <c r="H30" i="1"/>
  <c r="K30" i="1" s="1"/>
  <c r="K31" i="1" s="1"/>
  <c r="H69" i="1"/>
  <c r="I69" i="1" s="1"/>
  <c r="H98" i="1"/>
  <c r="H100" i="1"/>
  <c r="I100" i="1" s="1"/>
  <c r="L100" i="1" s="1"/>
  <c r="H137" i="1"/>
  <c r="I137" i="1" s="1"/>
  <c r="K69" i="1" l="1"/>
  <c r="K70" i="1" s="1"/>
  <c r="K148" i="1"/>
  <c r="K55" i="1"/>
  <c r="K137" i="1"/>
  <c r="K138" i="1" s="1"/>
  <c r="K44" i="1"/>
  <c r="J143" i="1"/>
  <c r="M143" i="1" s="1"/>
  <c r="K100" i="1"/>
  <c r="K47" i="1"/>
  <c r="K45" i="1"/>
  <c r="K42" i="1"/>
  <c r="I41" i="1"/>
  <c r="L69" i="1"/>
  <c r="L70" i="1" s="1"/>
  <c r="J69" i="1"/>
  <c r="M69" i="1" s="1"/>
  <c r="M70" i="1" s="1"/>
  <c r="M71" i="1" s="1"/>
  <c r="J100" i="1"/>
  <c r="M100" i="1" s="1"/>
  <c r="I74" i="1"/>
  <c r="J74" i="1" s="1"/>
  <c r="M74" i="1" s="1"/>
  <c r="M75" i="1" s="1"/>
  <c r="I46" i="1"/>
  <c r="I89" i="1"/>
  <c r="K52" i="1"/>
  <c r="J42" i="1"/>
  <c r="M42" i="1" s="1"/>
  <c r="L42" i="1"/>
  <c r="K94" i="1"/>
  <c r="K95" i="1" s="1"/>
  <c r="I35" i="1"/>
  <c r="L35" i="1" s="1"/>
  <c r="K58" i="1"/>
  <c r="I39" i="1"/>
  <c r="L39" i="1" s="1"/>
  <c r="L45" i="1"/>
  <c r="K133" i="1"/>
  <c r="K134" i="1" s="1"/>
  <c r="L58" i="1"/>
  <c r="J58" i="1"/>
  <c r="M58" i="1" s="1"/>
  <c r="L56" i="1"/>
  <c r="J56" i="1"/>
  <c r="M56" i="1" s="1"/>
  <c r="L54" i="1"/>
  <c r="J54" i="1"/>
  <c r="M54" i="1" s="1"/>
  <c r="J148" i="1"/>
  <c r="M148" i="1" s="1"/>
  <c r="L148" i="1"/>
  <c r="I30" i="1"/>
  <c r="J30" i="1" s="1"/>
  <c r="M30" i="1" s="1"/>
  <c r="M31" i="1" s="1"/>
  <c r="M32" i="1" s="1"/>
  <c r="I37" i="1"/>
  <c r="K54" i="1"/>
  <c r="I93" i="1"/>
  <c r="L93" i="1" s="1"/>
  <c r="L95" i="1" s="1"/>
  <c r="K56" i="1"/>
  <c r="L55" i="1"/>
  <c r="I142" i="1"/>
  <c r="L142" i="1" s="1"/>
  <c r="L121" i="1"/>
  <c r="J121" i="1"/>
  <c r="M121" i="1" s="1"/>
  <c r="K26" i="1"/>
  <c r="K27" i="1" s="1"/>
  <c r="I26" i="1"/>
  <c r="K53" i="1"/>
  <c r="I53" i="1"/>
  <c r="J40" i="1"/>
  <c r="M40" i="1" s="1"/>
  <c r="I34" i="1"/>
  <c r="K34" i="1"/>
  <c r="J47" i="1"/>
  <c r="M47" i="1" s="1"/>
  <c r="L47" i="1"/>
  <c r="K114" i="1"/>
  <c r="I126" i="1"/>
  <c r="K126" i="1"/>
  <c r="I119" i="1"/>
  <c r="K119" i="1"/>
  <c r="I43" i="1"/>
  <c r="K43" i="1"/>
  <c r="L115" i="1"/>
  <c r="J115" i="1"/>
  <c r="M115" i="1" s="1"/>
  <c r="K59" i="1"/>
  <c r="I59" i="1"/>
  <c r="K40" i="1"/>
  <c r="I36" i="1"/>
  <c r="K36" i="1"/>
  <c r="L133" i="1"/>
  <c r="L134" i="1" s="1"/>
  <c r="J133" i="1"/>
  <c r="M133" i="1" s="1"/>
  <c r="M134" i="1" s="1"/>
  <c r="K121" i="1"/>
  <c r="I124" i="1"/>
  <c r="K124" i="1"/>
  <c r="I117" i="1"/>
  <c r="K117" i="1"/>
  <c r="K147" i="1"/>
  <c r="K149" i="1" s="1"/>
  <c r="I147" i="1"/>
  <c r="L114" i="1"/>
  <c r="J114" i="1"/>
  <c r="M114" i="1" s="1"/>
  <c r="L137" i="1"/>
  <c r="L138" i="1" s="1"/>
  <c r="J137" i="1"/>
  <c r="M137" i="1" s="1"/>
  <c r="M138" i="1" s="1"/>
  <c r="M139" i="1" s="1"/>
  <c r="K98" i="1"/>
  <c r="I98" i="1"/>
  <c r="I141" i="1"/>
  <c r="K141" i="1"/>
  <c r="I51" i="1"/>
  <c r="K57" i="1"/>
  <c r="I57" i="1"/>
  <c r="I38" i="1"/>
  <c r="K38" i="1"/>
  <c r="L44" i="1"/>
  <c r="J44" i="1"/>
  <c r="M44" i="1" s="1"/>
  <c r="K115" i="1"/>
  <c r="I129" i="1"/>
  <c r="K129" i="1"/>
  <c r="I123" i="1"/>
  <c r="K123" i="1"/>
  <c r="J127" i="1"/>
  <c r="M127" i="1" s="1"/>
  <c r="L127" i="1"/>
  <c r="J94" i="1"/>
  <c r="M94" i="1" s="1"/>
  <c r="J52" i="1"/>
  <c r="M52" i="1" s="1"/>
  <c r="K143" i="1"/>
  <c r="K127" i="1"/>
  <c r="I19" i="1"/>
  <c r="K144" i="1" l="1"/>
  <c r="K66" i="1"/>
  <c r="M79" i="1"/>
  <c r="M135" i="1"/>
  <c r="J93" i="1"/>
  <c r="M93" i="1" s="1"/>
  <c r="M95" i="1" s="1"/>
  <c r="M96" i="1" s="1"/>
  <c r="K101" i="1"/>
  <c r="L30" i="1"/>
  <c r="L31" i="1" s="1"/>
  <c r="L74" i="1"/>
  <c r="L75" i="1" s="1"/>
  <c r="L41" i="1"/>
  <c r="J41" i="1"/>
  <c r="M41" i="1" s="1"/>
  <c r="J89" i="1"/>
  <c r="M89" i="1" s="1"/>
  <c r="M90" i="1" s="1"/>
  <c r="M91" i="1" s="1"/>
  <c r="L89" i="1"/>
  <c r="L90" i="1" s="1"/>
  <c r="L46" i="1"/>
  <c r="J46" i="1"/>
  <c r="M46" i="1" s="1"/>
  <c r="J39" i="1"/>
  <c r="M39" i="1" s="1"/>
  <c r="J142" i="1"/>
  <c r="M142" i="1" s="1"/>
  <c r="J35" i="1"/>
  <c r="M35" i="1" s="1"/>
  <c r="J37" i="1"/>
  <c r="M37" i="1" s="1"/>
  <c r="L37" i="1"/>
  <c r="L26" i="1"/>
  <c r="L27" i="1" s="1"/>
  <c r="J26" i="1"/>
  <c r="M26" i="1" s="1"/>
  <c r="M27" i="1" s="1"/>
  <c r="M28" i="1" s="1"/>
  <c r="L43" i="1"/>
  <c r="J43" i="1"/>
  <c r="M43" i="1" s="1"/>
  <c r="K48" i="1"/>
  <c r="J51" i="1"/>
  <c r="M51" i="1" s="1"/>
  <c r="L51" i="1"/>
  <c r="J147" i="1"/>
  <c r="M147" i="1" s="1"/>
  <c r="M149" i="1" s="1"/>
  <c r="M150" i="1" s="1"/>
  <c r="L147" i="1"/>
  <c r="L149" i="1" s="1"/>
  <c r="L38" i="1"/>
  <c r="J38" i="1"/>
  <c r="M38" i="1" s="1"/>
  <c r="L57" i="1"/>
  <c r="J57" i="1"/>
  <c r="M57" i="1" s="1"/>
  <c r="J141" i="1"/>
  <c r="M141" i="1" s="1"/>
  <c r="L141" i="1"/>
  <c r="L144" i="1" s="1"/>
  <c r="J36" i="1"/>
  <c r="M36" i="1" s="1"/>
  <c r="L36" i="1"/>
  <c r="J119" i="1"/>
  <c r="M119" i="1" s="1"/>
  <c r="L119" i="1"/>
  <c r="J34" i="1"/>
  <c r="M34" i="1" s="1"/>
  <c r="L34" i="1"/>
  <c r="J129" i="1"/>
  <c r="M129" i="1" s="1"/>
  <c r="L129" i="1"/>
  <c r="J59" i="1"/>
  <c r="M59" i="1" s="1"/>
  <c r="L59" i="1"/>
  <c r="J126" i="1"/>
  <c r="M126" i="1" s="1"/>
  <c r="L126" i="1"/>
  <c r="J53" i="1"/>
  <c r="M53" i="1" s="1"/>
  <c r="L53" i="1"/>
  <c r="J124" i="1"/>
  <c r="M124" i="1" s="1"/>
  <c r="L124" i="1"/>
  <c r="J123" i="1"/>
  <c r="M123" i="1" s="1"/>
  <c r="L123" i="1"/>
  <c r="J98" i="1"/>
  <c r="M98" i="1" s="1"/>
  <c r="M101" i="1" s="1"/>
  <c r="M102" i="1" s="1"/>
  <c r="L98" i="1"/>
  <c r="L101" i="1" s="1"/>
  <c r="J117" i="1"/>
  <c r="M117" i="1" s="1"/>
  <c r="L117" i="1"/>
  <c r="L19" i="1"/>
  <c r="L20" i="1" s="1"/>
  <c r="J19" i="1"/>
  <c r="M19" i="1" s="1"/>
  <c r="M20" i="1" s="1"/>
  <c r="L130" i="1" l="1"/>
  <c r="M130" i="1"/>
  <c r="M131" i="1" s="1"/>
  <c r="L66" i="1"/>
  <c r="M144" i="1"/>
  <c r="M145" i="1" s="1"/>
  <c r="M66" i="1"/>
  <c r="M24" i="1"/>
  <c r="L48" i="1"/>
  <c r="M48" i="1"/>
  <c r="M49" i="1" s="1"/>
  <c r="M67" i="1" l="1"/>
</calcChain>
</file>

<file path=xl/sharedStrings.xml><?xml version="1.0" encoding="utf-8"?>
<sst xmlns="http://schemas.openxmlformats.org/spreadsheetml/2006/main" count="263" uniqueCount="258">
  <si>
    <t>Naročnik:</t>
  </si>
  <si>
    <t>Številka javnega naročila:</t>
  </si>
  <si>
    <t>Naziv podjetja oziroma firme:</t>
  </si>
  <si>
    <t>Naslov podjetja:</t>
  </si>
  <si>
    <t>Matična številka:</t>
  </si>
  <si>
    <t>ID številka:</t>
  </si>
  <si>
    <t>Transakcijski račun podjetja:</t>
  </si>
  <si>
    <t>Št.</t>
  </si>
  <si>
    <t>Predmet</t>
  </si>
  <si>
    <t>Količina</t>
  </si>
  <si>
    <t>Tip / vrsta / proizvajalec</t>
  </si>
  <si>
    <t>Republika Slovenija, Državni zbor, Šubičeva ulica 4, SI-1000 Ljubljana</t>
  </si>
  <si>
    <t>SI</t>
  </si>
  <si>
    <t>M.P.</t>
  </si>
  <si>
    <t>Datum:</t>
  </si>
  <si>
    <t>Kontaktna oseba:</t>
  </si>
  <si>
    <t>Podpisnik pogodbe:</t>
  </si>
  <si>
    <t>Veljavnost ponudbe:</t>
  </si>
  <si>
    <t>Rok plačila:</t>
  </si>
  <si>
    <t>Zastopnik podjetja oziroma firme:</t>
  </si>
  <si>
    <t>Podpis:</t>
  </si>
  <si>
    <t>Cena na enoto brez DDV v €</t>
  </si>
  <si>
    <t>Cena na enoto z DDV v €</t>
  </si>
  <si>
    <t>DDV na enoto v €</t>
  </si>
  <si>
    <t>DDV v € za celotno ocenjeno količino</t>
  </si>
  <si>
    <t xml:space="preserve">Kraj: </t>
  </si>
  <si>
    <t>Velja od</t>
  </si>
  <si>
    <t>Velja do</t>
  </si>
  <si>
    <t>Skriti stolpec</t>
  </si>
  <si>
    <t>Dobavni rok:</t>
  </si>
  <si>
    <t>Vrednost brez DDV v € za celotno količino</t>
  </si>
  <si>
    <t>Vrednost z DDV v € za celotno količino</t>
  </si>
  <si>
    <t>SKLOP 1 - SKUPAJ z DDV (v €)</t>
  </si>
  <si>
    <t>SKLOP 2 - SKUPAJ z DDV (v €)</t>
  </si>
  <si>
    <t>Vzdrževanje licenčne programske opreme F-Secure</t>
  </si>
  <si>
    <t>SKLOP 3 - SKUPAJ z DDV (v €)</t>
  </si>
  <si>
    <t>SKLOP 6 - SKUPAJ z DDV (v €)</t>
  </si>
  <si>
    <t>SKLOP 7 - SKUPAJ z DDV (v €)</t>
  </si>
  <si>
    <t>Vzdrževanje licenčne programske opreme IMiS</t>
  </si>
  <si>
    <t xml:space="preserve">IMiS Suite Subscription </t>
  </si>
  <si>
    <t>1.1</t>
  </si>
  <si>
    <t>2.1</t>
  </si>
  <si>
    <t>1.</t>
  </si>
  <si>
    <t>2.</t>
  </si>
  <si>
    <t>3.</t>
  </si>
  <si>
    <t>4.</t>
  </si>
  <si>
    <t>5.</t>
  </si>
  <si>
    <t>6.</t>
  </si>
  <si>
    <t>7.</t>
  </si>
  <si>
    <t>8.</t>
  </si>
  <si>
    <t>9.</t>
  </si>
  <si>
    <t>10.</t>
  </si>
  <si>
    <t>SKLOP 10 - SKUPAJ z DDV (v €)</t>
  </si>
  <si>
    <t>11.</t>
  </si>
  <si>
    <t>SKLOP 4 - SKUPAJ z DDV (v €)</t>
  </si>
  <si>
    <t>30. (trideseti) dan po prejemu pravilno izstavljenega računa</t>
  </si>
  <si>
    <t xml:space="preserve">Najem licenčne programske opreme Adobe </t>
  </si>
  <si>
    <t>SKLOP 5 - SKUPAJ z DDV (v €)</t>
  </si>
  <si>
    <t>Najem licenčne programske opreme AutoCAD</t>
  </si>
  <si>
    <t>3.1</t>
  </si>
  <si>
    <t>12.</t>
  </si>
  <si>
    <t>SKLOP 12 - SKUPAJ z DDV (v €)</t>
  </si>
  <si>
    <t>Najem licenčne programske opreme Adobe (SKLOP 2)</t>
  </si>
  <si>
    <t>Najem licenčne programske opreme AutoCAD (SKLOP 3)</t>
  </si>
  <si>
    <t>Vzdrževanje licenčne programske opreme IBM Spectrum Protect</t>
  </si>
  <si>
    <t>Vzdrževanje licenčne programske opreme SRC EventTrack</t>
  </si>
  <si>
    <t>SRC EventTrack (vzdrževanje)</t>
  </si>
  <si>
    <t>AutoCAD LT (najem)</t>
  </si>
  <si>
    <t>Adobe Creative Cloud All Apps English</t>
  </si>
  <si>
    <t>SKLOP 11 - SKUPAJ z DDV (v €)</t>
  </si>
  <si>
    <t>13.</t>
  </si>
  <si>
    <t>SKLOP 13 - SKUPAJ z DDV (v €)</t>
  </si>
  <si>
    <t>E0J37LL - IBM Virtual Storage Center Entry Edition per Terabyte Annual SW Subscription &amp; Support Renewal</t>
  </si>
  <si>
    <t>Vzdrževanje licenčne programske opreme IBM SmartCloud Virtual Storage Center</t>
  </si>
  <si>
    <t>Vzdrževanje licenčne programske opreme Micro Focus</t>
  </si>
  <si>
    <t>VCS6-STD-G-SSS-C Basic Support/Subscription VMware vCenter Server 6 Standartd for vSphere 6 (per Instance) for 1 year, Technical Support, 12 Hours/Day, per published Business Hours, Mon. thru Fri.</t>
  </si>
  <si>
    <t>VS6-ENT-G-SSS-C Basic Support/Subscription VMware vSphere 6 Enterprise for 1 Processor for 1 year, Technical Support, 12 Hours/Day, per published Business Hours, Mon. thru Fri.</t>
  </si>
  <si>
    <t>PREDRAČUN št.</t>
  </si>
  <si>
    <t>Rok za dobavo potrdila o pravici uporabe licenčne programske opreme za vsak posamezni razpisan sklop naročila je najkasneje en dan pred začetkom obdobja veljavnosti posameznega sklopa licenčne programske opreme in ne prej kot petnajst dni pred začetkom obdobja veljavnosti posameznega sklopa licenčne programske opreme.</t>
  </si>
  <si>
    <t>Vzdrževanje licenčne programske opreme Cisco</t>
  </si>
  <si>
    <t>Vzdrževanje licenčne programske opreme Cisco (SKLOP 5)</t>
  </si>
  <si>
    <t>Vzdrževanje licenčne programske opreme Check Point (SKLOP 4)</t>
  </si>
  <si>
    <t>Vzdrževanje licenčne programske opreme Check Point</t>
  </si>
  <si>
    <t>Vzdrževanje licenčne programske opreme F-Secure (SKLOP 6)</t>
  </si>
  <si>
    <t>Vzdrževanje licenčne programske opreme IBM Spectrum Protect (SKLOP 9)</t>
  </si>
  <si>
    <t>Vzdrževanje licenčne programske opreme IBM SmartCloud Virtual Storage Center (SKLOP 10)</t>
  </si>
  <si>
    <t>14.</t>
  </si>
  <si>
    <t>SKLOP 14 - SKUPAJ z DDV (v €)</t>
  </si>
  <si>
    <t>15.</t>
  </si>
  <si>
    <t>SKLOP 15 - SKUPAJ z DDV (v €)</t>
  </si>
  <si>
    <t>16.</t>
  </si>
  <si>
    <t>SKLOP 16 - SKUPAJ z DDV (v €)</t>
  </si>
  <si>
    <t>4.2</t>
  </si>
  <si>
    <t>4.3</t>
  </si>
  <si>
    <t>4.4</t>
  </si>
  <si>
    <t>4.5</t>
  </si>
  <si>
    <t>4.6</t>
  </si>
  <si>
    <t>4.7</t>
  </si>
  <si>
    <t>4.8</t>
  </si>
  <si>
    <t>4.9</t>
  </si>
  <si>
    <t>4.10</t>
  </si>
  <si>
    <t>4.11</t>
  </si>
  <si>
    <t>4.12</t>
  </si>
  <si>
    <t>4.13</t>
  </si>
  <si>
    <t>4.14</t>
  </si>
  <si>
    <t>4.1</t>
  </si>
  <si>
    <t>E0MR8LL - IBM SAN Volume Controller Real-time Compression Storage Capacity Unit Annual SW Subscription &amp; Support Renewal 12 Months</t>
  </si>
  <si>
    <t>5.2</t>
  </si>
  <si>
    <t>5.1</t>
  </si>
  <si>
    <t>5.3</t>
  </si>
  <si>
    <t>5.4</t>
  </si>
  <si>
    <t>5.5</t>
  </si>
  <si>
    <t>5.6</t>
  </si>
  <si>
    <t>5.7</t>
  </si>
  <si>
    <t>5.8</t>
  </si>
  <si>
    <t>6.1</t>
  </si>
  <si>
    <t>7.1</t>
  </si>
  <si>
    <t>8.1</t>
  </si>
  <si>
    <t>9.1</t>
  </si>
  <si>
    <t>10.1</t>
  </si>
  <si>
    <t>10.2</t>
  </si>
  <si>
    <t>11.1</t>
  </si>
  <si>
    <t>11.2</t>
  </si>
  <si>
    <t>12.1</t>
  </si>
  <si>
    <t>12.2</t>
  </si>
  <si>
    <t>13.1</t>
  </si>
  <si>
    <t>15.1</t>
  </si>
  <si>
    <t>16.1</t>
  </si>
  <si>
    <t>Vzdrževanje Cisco Prime Infrastructure L‐MGMT3X‐TKN‐K9=</t>
  </si>
  <si>
    <t>5.9</t>
  </si>
  <si>
    <t xml:space="preserve">Vzdrževanje/podaljšanje garancije AIR‐CT5508‐50‐K9 (AIR-PWR-5500-AC, GLC‐T=) </t>
  </si>
  <si>
    <t>Vzdrževanje/podaljšanje garancije AIR‐CAP1702I‐E‐K9</t>
  </si>
  <si>
    <t>Vzdrževanje/podaljšanje garancije L‐LIC‐CT5508‐25A</t>
  </si>
  <si>
    <t>Vzdrževanje/podaljšanje garancije L‐LIC‐CT5508‐5A</t>
  </si>
  <si>
    <t xml:space="preserve">Vzdrževanje/podaljšanje garancije Cisco Nexus 2000, N2K-tip C2248TF-1GE, vsak v sestavi 2 kos N2200-PAC-400W in 2 kos N2K-C2248-FAN </t>
  </si>
  <si>
    <t xml:space="preserve">Vzdrževanje/podaljšanje garancije Cisco Nexus 2000, N2K-C2224TF-1GE, vsak v sestavi 2 kos N2200-PAC-400W in 2 kos N2K-C2248-FAN </t>
  </si>
  <si>
    <t>16.2</t>
  </si>
  <si>
    <t>Vzdrževanje licenčne programske opreme VMware</t>
  </si>
  <si>
    <t>uniFLOW SPP Device License for MEAP 25 Device 1819V696</t>
  </si>
  <si>
    <t>uniFLOW Standard Module, Enterprise Edition / AMEEOFF 1815V780</t>
  </si>
  <si>
    <t>uniFLOW Basic License, Enterprise Edition / UFEEOFF 1815V779</t>
  </si>
  <si>
    <t>SKLOP 8 - SKUPAJ z DDV (v €)</t>
  </si>
  <si>
    <t>SKLOP 9 - SKUPAJ z DDV (v €)</t>
  </si>
  <si>
    <t xml:space="preserve">Vzdrževanje licenčne programske opreme UniFLOW </t>
  </si>
  <si>
    <t>FCUPSR1GVX - F-Secure Business Suite Premium Renewal for 1 year Governmental (500-999), International</t>
  </si>
  <si>
    <t>Vzdrževanje/podaljšanje garancije Cisco Nexus 7009 (tip N7K‐C7009, S/N JAF1617BAHT in JAF1617BAKB), vsak v sestavi 1 kos N7K-LAN1K9, 5 kos N7K-C7009-FAB-2, 1 kos N7K-F248XP-25E, 1 kos N7K-F248XT-25E, 2 kos N7K-AC-6.0KW, 1 kos N7K-SUP2-RF in 1 kos N7K-C7009-FAN</t>
  </si>
  <si>
    <t>Nakup in vzdrževanje licenčne programske opreme 3K Document Cycle (SKLOP 1)</t>
  </si>
  <si>
    <t>Nakup licenčne programske opreme 3K Document Cycle</t>
  </si>
  <si>
    <t>Vzdrževanje licenčne programske opreme 3K Document Cycle</t>
  </si>
  <si>
    <t xml:space="preserve">Vzdrževanje licenčne programske opreme 3K Document Cycle </t>
  </si>
  <si>
    <t>1.2</t>
  </si>
  <si>
    <t>3K Document Cycle (licenca)</t>
  </si>
  <si>
    <t>3K Document Cycle (obnovitev licence)</t>
  </si>
  <si>
    <t>CPAP-SG5600-NGTX - 5600 Next Generation Threat Prevention and SandBlast (NGTX) Appliance</t>
  </si>
  <si>
    <t>CPAP-SG5600-NGTX-HA - 5600 Next Generation Threat Prevention and SandBlast (NGTX) Appliance for High Availability</t>
  </si>
  <si>
    <t>CPAC-4-10F-B 4 Port 10GBase-F SFP+ interface card.</t>
  </si>
  <si>
    <t>CPAC-PSU-5600/5800 - Additional/Replacement AC Power Supply for 5600 and 5800 appliances</t>
  </si>
  <si>
    <t>CPAC-RAM8GB-5000 - Memory Upgrade Kit from 8GB to 16GB for 5400, 5600, 5800 appliances</t>
  </si>
  <si>
    <t>CPAC-TR-10SR-B - SFP+ transceiver for 10G fiber Ports - short range (10GBase-SR) compatible with CPAC-4-10F-B, CPAC-2-10F-B, CPAC-2-10F-SM525/5050/5</t>
  </si>
  <si>
    <t>CPAP-SG4607 - Check Point 4600 Appliance with FW, VPN, IA, ADNC, MOB, IPS, and APCL</t>
  </si>
  <si>
    <t>CPAP-SG4607-HA - Check Point 4600 Appliance with FW, VPN, IA, ADNC, MOB, IPS, and APCL for High Availability</t>
  </si>
  <si>
    <t>CPSB-ADN - Advanced Networking and Clustering Blade now replaces Advanced Networking and Acceleration and Clustering Blades</t>
  </si>
  <si>
    <t>CPSM-NGSM5 - Next Generation Security Management Software for 5 gateways (SmartEvent and Compliance 1 year)</t>
  </si>
  <si>
    <t>CPSB-NGTX-5600-1Y - Next Generation Threat Prevention and SandBlast (NGTX) Package subscription for 1 year for 5600 Appliance</t>
  </si>
  <si>
    <t>CPSB-NGTX-5600-1Y-HA - Next Generation Threat Prevention and SandBlast (NGTX) Package subscription for 1 year for 5600 Appliance HA</t>
  </si>
  <si>
    <t>CPSB-EVS-5-1Y - SmartEvent and SmartReporter blade for 5 gateways (Smart-1 and open server) 1 year subscription</t>
  </si>
  <si>
    <t>CPSB-COMP-5-1Y - Compliance blade managing up to 5 gateways, subscription for 1 year</t>
  </si>
  <si>
    <t>Vzdrževanje licenčne programske opreme IMiS (SKLOP 11)</t>
  </si>
  <si>
    <t>12.3</t>
  </si>
  <si>
    <t>12.4</t>
  </si>
  <si>
    <t>12.5</t>
  </si>
  <si>
    <t>12.6</t>
  </si>
  <si>
    <t>12.7</t>
  </si>
  <si>
    <t>12.8</t>
  </si>
  <si>
    <t>12.9</t>
  </si>
  <si>
    <t>12.10</t>
  </si>
  <si>
    <t>Vzdrževanje licenčne programske opreme SRC EventTrack (SKLOP 14)</t>
  </si>
  <si>
    <t>Vzdrževanje licenčne programske opreme UniFLOW (SKLOP 15)</t>
  </si>
  <si>
    <t>15.2</t>
  </si>
  <si>
    <t>15.3</t>
  </si>
  <si>
    <t>Vzdrževanje licenčne programske opreme VMware (SKLOP 16)</t>
  </si>
  <si>
    <t>Nakup in vzdrževanje licenčne programske opreme HCL Connections (SKLOP 7)</t>
  </si>
  <si>
    <t>Nakup licenčne programske opreme HCL Connections</t>
  </si>
  <si>
    <t>Vzdrževanje licenčne programske opreme HCL Connections</t>
  </si>
  <si>
    <t>D0T6WLL - HCL Connections Extension from WS Portal W/ltd Entitlement to Connections Authorized User License + Software Subscription &amp; Support 12 Months</t>
  </si>
  <si>
    <t>E0EICLL - HCL Connections Extension from WS Portal W/ltd Entitlement to Connections Authorized User Annual Software Subscription &amp; Support Renewal 12 Months</t>
  </si>
  <si>
    <t>Nakup in vzdrževanje licenčne programske opreme HCL Domino/Notes/Verse (SKLOP 8)</t>
  </si>
  <si>
    <t xml:space="preserve">Nakup licenčne programske opreme HCL Domino/Notes/Verse </t>
  </si>
  <si>
    <t xml:space="preserve">Vzdrževanje licenčne programske opreme HCL Domino/Notes/Verse </t>
  </si>
  <si>
    <t xml:space="preserve">Vzdrževanje licenčne programske opreme HCL Domino/Notes/Verse  </t>
  </si>
  <si>
    <t>E08BRLL - HCL CEO Communications User Annual SW Subscription &amp; Support Renewal</t>
  </si>
  <si>
    <t xml:space="preserve">D0C1YLL - HCL CEO Communications User License SW Subscription &amp; Support </t>
  </si>
  <si>
    <t>8.2</t>
  </si>
  <si>
    <t>ZA NAKUP, NAJEM IN VZDRŽEVANJE LICENČNE PROGRAMSKE OPREME</t>
  </si>
  <si>
    <t xml:space="preserve">Nakup licenčne programske opreme Micro Focus </t>
  </si>
  <si>
    <t>Nakup in vzdrževanje licenčne programske opreme Micro Focus (SKLOP 12)</t>
  </si>
  <si>
    <t xml:space="preserve">Vzdrževanje licenčne programske opreme Micro Focus </t>
  </si>
  <si>
    <t xml:space="preserve">E0LUVLL - IBM Spectrum Protect Suite Entry Terabyte (1-100) Annual SW Subscription &amp; Support Renewal </t>
  </si>
  <si>
    <t>NetIQ Identity Manager Standard Edition 1-User License - 873-010526</t>
  </si>
  <si>
    <t>Open Enterprise Server 1-User License - 873-011052</t>
  </si>
  <si>
    <t>NetIQ Identity Manager Integration Module for Database 1-User License - 873-010356</t>
  </si>
  <si>
    <t>NetIQ Identity Manager Integration Module for Microsoft Enterprise 1-User License - 873-010353</t>
  </si>
  <si>
    <t>NetIQ Identity Manager Integration Module for Tools 1-User License - 873-010406</t>
  </si>
  <si>
    <t>IMiS/OCR Server (25k ppm) Subscription</t>
  </si>
  <si>
    <t>IMiS/OCR Server (300k ppm) Subscription</t>
  </si>
  <si>
    <t>NetIQ Identity Manager Integration Module for Tools 1-User 1-Year Initial Business Support - 877-001790-I</t>
  </si>
  <si>
    <t>Open Enterprise Server 1-User 1-Year Renewal Business Support - 877-001664</t>
  </si>
  <si>
    <t>NetIQ Identity Manager Renewal Standard Edition 1-User 1-Year Business Support - 877-007494</t>
  </si>
  <si>
    <t>NetIQ Identity Manager Integration Module for Database 1-User 1-Year Renewal Business Support - 877-001702</t>
  </si>
  <si>
    <t>NetIQ Identity Manager Integration Module for Microsoft Enterprise 1-User 1-Year Renewal Business Support - 877-007324</t>
  </si>
  <si>
    <t>NetIQ Access Manager 1-User 1-Year Renewal Business Support - 877-001854</t>
  </si>
  <si>
    <t>NetIQ Access Manager 1-User GtoC/BtoC 1-Renewal Business Support - 877-002900</t>
  </si>
  <si>
    <t>ZENworks Configuration Management 1-Year Renewal Business Support - 877-001652</t>
  </si>
  <si>
    <t>SUSE Linux Enterprise Server, x86 &amp; x86-64, 1-2 Sockets with Unlimited Virtual Machines, Standard Subscription, 1 Year - 874-006880</t>
  </si>
  <si>
    <t>Micro Focus iPrint Mobile 1-User 1-Year Renewal Business Support - 877-008094</t>
  </si>
  <si>
    <t>Micro Focus iPrint Mobile 1-User License - 873-010929</t>
  </si>
  <si>
    <t>Najem licenčne programske opreme Secure Key (SKLOP 13)</t>
  </si>
  <si>
    <t>Najem licenčne programske opreme Secure Key</t>
  </si>
  <si>
    <t>SecureKey Advanced Authentication Services 1-User 1-Year Subscription</t>
  </si>
  <si>
    <t xml:space="preserve">Vzdrževanje/podaljšanje garancije Cisco WS-C3560X-48T vsak z vgrajenim 2 kos C3KX-PWR-350WAC </t>
  </si>
  <si>
    <t>Vzdrževanje/podaljšanje garancije 
Cisco WS-C3650-48TD-S</t>
  </si>
  <si>
    <t>Vzdrževanje/podaljšanje garancije 
Cisco WS-C3650-48FD-S</t>
  </si>
  <si>
    <t>Vzdrževanje/podaljšanje garancije 
Cisco WS-C3750X-48PF-S</t>
  </si>
  <si>
    <t>Vzdrževanje/podaljšanje garancije 
Cisco WS-C3560CX-12TC-S</t>
  </si>
  <si>
    <t>Vzdrževanje/podaljšanje garancije 
Cisco WS-C2960X-24TS-LL</t>
  </si>
  <si>
    <t>Vzdrževanje/podaljšanje garancije 
Cisco WS-C3560CX-12PC-S</t>
  </si>
  <si>
    <t>5.10</t>
  </si>
  <si>
    <t>5.11</t>
  </si>
  <si>
    <t>5.12</t>
  </si>
  <si>
    <t>5.13</t>
  </si>
  <si>
    <t>5.14</t>
  </si>
  <si>
    <t>5.15</t>
  </si>
  <si>
    <t>NetIQ Access Manager 1-User License - 873-010813</t>
  </si>
  <si>
    <t>Open Enterprise Server 1-User 1-Year Initial Business Support - 877-001664-I</t>
  </si>
  <si>
    <t>NetIQ Identity Manager Initial Standard Edition 1-User 1-Year Business Support - 877-007494-I</t>
  </si>
  <si>
    <t>NetIQ Identity Manager Integration Module for Database 1-User 1-Year Initial Business Support - 877-001702-I</t>
  </si>
  <si>
    <t>NetIQ Identity Manager Integration Module for Microsoft Enterprise 1-User 1-Year Initial Business Support - 877-007324-I</t>
  </si>
  <si>
    <t>12.11</t>
  </si>
  <si>
    <t>NetIQ Access Manager 1-User 1-Year Initial Business Support - 877-001854-I</t>
  </si>
  <si>
    <t>12.12</t>
  </si>
  <si>
    <t>12.13</t>
  </si>
  <si>
    <t>Micro Focus iPrint Mobile 1-User 1-Year Initial Business Support - 877-008094-I</t>
  </si>
  <si>
    <t>416-04/20-9</t>
  </si>
  <si>
    <t>(najmanj do 31. 7. 2020)</t>
  </si>
  <si>
    <t>7.2</t>
  </si>
  <si>
    <t>11.3</t>
  </si>
  <si>
    <t>14.1</t>
  </si>
  <si>
    <r>
      <t xml:space="preserve">Navodila za izpolnjevanje ponudbe: </t>
    </r>
    <r>
      <rPr>
        <sz val="9"/>
        <rFont val="Arial"/>
        <family val="2"/>
        <charset val="238"/>
      </rPr>
      <t xml:space="preserve"> 
Ponudnik izpolni SAMO rumene celice pri posameznih vrsticah. Druge celice so zaklenjene in jih ponudniki ne smejo spreminjati oz. izpolnjevati. 
V kolikor bo ponudnik spreminjal druge celice oziroma vrival nove ali brisal obstoječe vrstice ali stolpce, bo naročnik takšno ponudbo izločil.  
</t>
    </r>
    <r>
      <rPr>
        <b/>
        <sz val="9"/>
        <rFont val="Arial"/>
        <family val="2"/>
        <charset val="238"/>
      </rPr>
      <t xml:space="preserve">Oblikovanje cene: </t>
    </r>
    <r>
      <rPr>
        <sz val="9"/>
        <rFont val="Arial"/>
        <family val="2"/>
        <charset val="238"/>
      </rPr>
      <t xml:space="preserve">
Cena za nakup / najem / vzdrževanje licenčne programske opreme mora biti oblikovana za vsak sklop posebej ter mora vsebovati vse stroške, popuste in rabate.</t>
    </r>
  </si>
  <si>
    <t>12.14</t>
  </si>
  <si>
    <t>12.15</t>
  </si>
  <si>
    <t>12.16</t>
  </si>
  <si>
    <t>12.17</t>
  </si>
  <si>
    <t>12.18</t>
  </si>
  <si>
    <t>12.19</t>
  </si>
  <si>
    <t>12.20</t>
  </si>
  <si>
    <t>12.21</t>
  </si>
  <si>
    <t>12.22</t>
  </si>
  <si>
    <t>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</si>
</sst>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0"/>
      <name val="Arial"/>
      <charset val="238"/>
    </font>
    <font>
      <sz val="10"/>
      <name val="Arial"/>
      <family val="2"/>
      <charset val="238"/>
    </font>
    <font>
      <sz val="8"/>
      <name val="Arial"/>
      <family val="2"/>
      <charset val="238"/>
    </font>
    <font>
      <sz val="9"/>
      <name val="Arial"/>
      <family val="2"/>
      <charset val="238"/>
    </font>
    <font>
      <b/>
      <sz val="9"/>
      <name val="Arial"/>
      <family val="2"/>
      <charset val="238"/>
    </font>
  </fonts>
  <fills count="8">
    <fill>
      <patternFill patternType="none"/>
    </fill>
    <fill>
      <patternFill patternType="gray125"/>
    </fill>
    <fill>
      <patternFill patternType="solid">
        <fgColor indexed="55"/>
        <bgColor indexed="64"/>
      </patternFill>
    </fill>
    <fill>
      <patternFill patternType="solid">
        <fgColor indexed="10"/>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1" fillId="0" borderId="0"/>
  </cellStyleXfs>
  <cellXfs count="100">
    <xf numFmtId="0" fontId="0" fillId="0" borderId="0" xfId="0"/>
    <xf numFmtId="0" fontId="3" fillId="0" borderId="0" xfId="0" applyFont="1" applyBorder="1" applyAlignment="1" applyProtection="1">
      <alignment vertical="center"/>
    </xf>
    <xf numFmtId="0" fontId="4" fillId="2" borderId="1" xfId="0" applyFont="1" applyFill="1" applyBorder="1" applyAlignment="1" applyProtection="1">
      <alignment horizontal="center" vertical="center" wrapText="1"/>
    </xf>
    <xf numFmtId="164" fontId="4" fillId="2" borderId="1" xfId="0" applyNumberFormat="1"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49" fontId="3" fillId="0" borderId="1" xfId="0" applyNumberFormat="1" applyFont="1" applyBorder="1" applyAlignment="1" applyProtection="1">
      <alignment horizontal="center" vertical="center"/>
    </xf>
    <xf numFmtId="164" fontId="3" fillId="0" borderId="1" xfId="0" applyNumberFormat="1" applyFont="1" applyBorder="1" applyAlignment="1" applyProtection="1">
      <alignment vertical="center"/>
    </xf>
    <xf numFmtId="3" fontId="3" fillId="0" borderId="0" xfId="0" applyNumberFormat="1" applyFont="1" applyBorder="1" applyAlignment="1" applyProtection="1">
      <alignment horizontal="center" vertical="center"/>
    </xf>
    <xf numFmtId="0" fontId="3" fillId="0" borderId="0" xfId="0" applyFont="1" applyBorder="1" applyAlignment="1" applyProtection="1">
      <alignment horizontal="right" vertical="center"/>
    </xf>
    <xf numFmtId="164" fontId="3" fillId="0" borderId="0" xfId="0" applyNumberFormat="1" applyFont="1" applyBorder="1" applyAlignment="1" applyProtection="1">
      <alignment vertical="center"/>
    </xf>
    <xf numFmtId="0" fontId="3" fillId="0" borderId="1" xfId="0" applyFont="1" applyBorder="1" applyAlignment="1" applyProtection="1">
      <alignment horizontal="center" vertical="center" wrapText="1"/>
    </xf>
    <xf numFmtId="14" fontId="3" fillId="0" borderId="4" xfId="0" applyNumberFormat="1" applyFont="1" applyBorder="1" applyAlignment="1" applyProtection="1">
      <alignment horizontal="center" vertical="center" wrapText="1"/>
    </xf>
    <xf numFmtId="3" fontId="4" fillId="2" borderId="1" xfId="0" applyNumberFormat="1" applyFont="1" applyFill="1" applyBorder="1" applyAlignment="1" applyProtection="1">
      <alignment horizontal="center" vertical="center" wrapText="1"/>
    </xf>
    <xf numFmtId="164" fontId="4" fillId="0" borderId="1" xfId="0" applyNumberFormat="1" applyFont="1" applyBorder="1" applyAlignment="1" applyProtection="1">
      <alignment vertical="center"/>
    </xf>
    <xf numFmtId="4" fontId="4" fillId="0" borderId="1" xfId="0" applyNumberFormat="1" applyFont="1" applyBorder="1" applyAlignment="1" applyProtection="1">
      <alignment vertical="center"/>
    </xf>
    <xf numFmtId="14" fontId="3" fillId="0" borderId="1"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4" fontId="3" fillId="5" borderId="2" xfId="0" applyNumberFormat="1" applyFont="1" applyFill="1" applyBorder="1" applyAlignment="1" applyProtection="1">
      <alignment horizontal="right" vertical="center" wrapText="1"/>
      <protection locked="0"/>
    </xf>
    <xf numFmtId="4" fontId="3" fillId="3" borderId="2" xfId="0" applyNumberFormat="1" applyFont="1" applyFill="1" applyBorder="1" applyAlignment="1" applyProtection="1">
      <alignment horizontal="right" vertical="center" wrapText="1"/>
    </xf>
    <xf numFmtId="164" fontId="3" fillId="0" borderId="2" xfId="0" applyNumberFormat="1" applyFont="1" applyFill="1" applyBorder="1" applyAlignment="1" applyProtection="1">
      <alignment horizontal="right" vertical="center" wrapText="1"/>
    </xf>
    <xf numFmtId="164" fontId="3" fillId="0" borderId="2" xfId="0" applyNumberFormat="1" applyFont="1" applyBorder="1" applyAlignment="1" applyProtection="1">
      <alignment horizontal="right" vertical="center" wrapText="1"/>
    </xf>
    <xf numFmtId="0" fontId="3" fillId="0" borderId="1" xfId="0" applyFont="1" applyFill="1" applyBorder="1" applyAlignment="1">
      <alignment horizontal="left" vertical="center" wrapText="1"/>
    </xf>
    <xf numFmtId="0" fontId="3" fillId="0" borderId="1" xfId="0" quotePrefix="1" applyFont="1" applyFill="1" applyBorder="1" applyAlignment="1" applyProtection="1">
      <alignment horizontal="left" vertical="center" wrapText="1"/>
    </xf>
    <xf numFmtId="0" fontId="3" fillId="0" borderId="1" xfId="0" applyFont="1" applyBorder="1" applyAlignment="1">
      <alignment horizontal="left" vertical="center"/>
    </xf>
    <xf numFmtId="4" fontId="3" fillId="5" borderId="1" xfId="0" applyNumberFormat="1" applyFont="1" applyFill="1" applyBorder="1" applyAlignment="1" applyProtection="1">
      <alignment horizontal="right" vertical="center" wrapText="1"/>
      <protection locked="0"/>
    </xf>
    <xf numFmtId="0" fontId="3" fillId="0" borderId="1" xfId="0" applyFont="1" applyBorder="1" applyAlignment="1" applyProtection="1">
      <alignment horizontal="left" vertical="center" wrapText="1"/>
    </xf>
    <xf numFmtId="49" fontId="3" fillId="0" borderId="1" xfId="0" applyNumberFormat="1" applyFont="1" applyBorder="1" applyAlignment="1">
      <alignment horizontal="left" vertical="center"/>
    </xf>
    <xf numFmtId="0" fontId="3" fillId="0" borderId="1" xfId="0" applyFont="1" applyBorder="1" applyAlignment="1">
      <alignment horizontal="center" vertical="center"/>
    </xf>
    <xf numFmtId="49" fontId="3" fillId="0" borderId="6" xfId="0" applyNumberFormat="1" applyFont="1" applyBorder="1" applyAlignment="1" applyProtection="1">
      <alignment horizontal="center" vertical="center"/>
    </xf>
    <xf numFmtId="0" fontId="3" fillId="0" borderId="4" xfId="0" applyFont="1" applyBorder="1" applyAlignment="1" applyProtection="1">
      <alignment horizontal="left" vertical="center" wrapText="1"/>
    </xf>
    <xf numFmtId="4" fontId="3" fillId="3" borderId="1" xfId="0" applyNumberFormat="1" applyFont="1" applyFill="1" applyBorder="1" applyAlignment="1" applyProtection="1">
      <alignment horizontal="right" vertical="center" wrapText="1"/>
    </xf>
    <xf numFmtId="164" fontId="3" fillId="0" borderId="1" xfId="0" applyNumberFormat="1" applyFont="1" applyFill="1" applyBorder="1" applyAlignment="1" applyProtection="1">
      <alignment horizontal="right" vertical="center" wrapText="1"/>
    </xf>
    <xf numFmtId="164" fontId="3" fillId="0" borderId="1" xfId="0" applyNumberFormat="1" applyFont="1" applyBorder="1" applyAlignment="1" applyProtection="1">
      <alignment horizontal="right" vertical="center" wrapText="1"/>
    </xf>
    <xf numFmtId="0" fontId="3" fillId="0" borderId="3" xfId="0" applyFont="1" applyBorder="1" applyAlignment="1">
      <alignment horizontal="left" vertical="center"/>
    </xf>
    <xf numFmtId="0" fontId="3" fillId="0" borderId="0" xfId="0" applyFont="1" applyBorder="1" applyAlignment="1" applyProtection="1">
      <alignment horizontal="center" vertical="center"/>
    </xf>
    <xf numFmtId="0" fontId="3" fillId="0" borderId="1" xfId="0" applyFont="1" applyBorder="1" applyAlignment="1" applyProtection="1">
      <alignment vertical="center"/>
    </xf>
    <xf numFmtId="0" fontId="3" fillId="5" borderId="1" xfId="0" applyFont="1" applyFill="1" applyBorder="1" applyAlignment="1" applyProtection="1">
      <alignment horizontal="left" vertical="center"/>
      <protection locked="0"/>
    </xf>
    <xf numFmtId="49" fontId="3" fillId="0" borderId="1" xfId="0" quotePrefix="1" applyNumberFormat="1" applyFont="1" applyBorder="1" applyAlignment="1" applyProtection="1">
      <alignment horizontal="center" vertical="center"/>
    </xf>
    <xf numFmtId="49" fontId="4" fillId="2" borderId="1" xfId="0" applyNumberFormat="1" applyFont="1" applyFill="1" applyBorder="1" applyAlignment="1" applyProtection="1">
      <alignment horizontal="center" vertical="center" wrapText="1"/>
    </xf>
    <xf numFmtId="49" fontId="4" fillId="0" borderId="6" xfId="0" applyNumberFormat="1" applyFont="1" applyBorder="1" applyAlignment="1">
      <alignment horizontal="center" vertical="center"/>
    </xf>
    <xf numFmtId="49" fontId="4" fillId="0" borderId="1" xfId="0" applyNumberFormat="1" applyFont="1" applyBorder="1" applyAlignment="1" applyProtection="1">
      <alignment horizontal="center" vertical="center"/>
    </xf>
    <xf numFmtId="49" fontId="4" fillId="0" borderId="1" xfId="0" applyNumberFormat="1" applyFont="1" applyBorder="1" applyAlignment="1">
      <alignment horizontal="center" vertical="center"/>
    </xf>
    <xf numFmtId="49" fontId="4" fillId="0" borderId="6"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6" xfId="0" quotePrefix="1" applyNumberFormat="1" applyFont="1" applyBorder="1" applyAlignment="1" applyProtection="1">
      <alignment horizontal="center" vertical="center"/>
    </xf>
    <xf numFmtId="0" fontId="3" fillId="0" borderId="1" xfId="0" applyFont="1" applyFill="1" applyBorder="1" applyAlignment="1">
      <alignment vertical="center" wrapText="1"/>
    </xf>
    <xf numFmtId="0" fontId="3" fillId="0" borderId="5" xfId="1" applyFont="1" applyFill="1" applyBorder="1" applyAlignment="1">
      <alignment vertical="center" wrapText="1"/>
    </xf>
    <xf numFmtId="0" fontId="3" fillId="5" borderId="0" xfId="0" applyFont="1" applyFill="1" applyBorder="1" applyAlignment="1" applyProtection="1">
      <alignment vertical="center"/>
      <protection locked="0"/>
    </xf>
    <xf numFmtId="0" fontId="3" fillId="0" borderId="3" xfId="0" applyFont="1" applyBorder="1" applyAlignment="1" applyProtection="1">
      <alignment horizontal="center" vertical="center"/>
    </xf>
    <xf numFmtId="0" fontId="3" fillId="4" borderId="1" xfId="0" applyFont="1" applyFill="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Border="1" applyAlignment="1">
      <alignment vertical="center"/>
    </xf>
    <xf numFmtId="14" fontId="3" fillId="0" borderId="1" xfId="0" applyNumberFormat="1" applyFont="1" applyBorder="1" applyAlignment="1">
      <alignment horizontal="center" vertical="center"/>
    </xf>
    <xf numFmtId="49" fontId="3" fillId="0" borderId="4" xfId="0" quotePrefix="1" applyNumberFormat="1" applyFont="1" applyBorder="1" applyAlignment="1" applyProtection="1">
      <alignment horizontal="center" vertical="center"/>
    </xf>
    <xf numFmtId="0" fontId="3" fillId="0" borderId="3" xfId="0" applyFont="1" applyBorder="1" applyAlignment="1">
      <alignment horizontal="left" vertical="center"/>
    </xf>
    <xf numFmtId="4" fontId="3" fillId="7" borderId="1" xfId="0" applyNumberFormat="1" applyFont="1" applyFill="1" applyBorder="1" applyAlignment="1" applyProtection="1">
      <alignment vertical="center" wrapText="1"/>
      <protection locked="0"/>
    </xf>
    <xf numFmtId="14" fontId="3" fillId="0" borderId="4" xfId="0" applyNumberFormat="1" applyFont="1" applyBorder="1" applyAlignment="1" applyProtection="1">
      <alignment horizontal="center" vertical="center"/>
    </xf>
    <xf numFmtId="0" fontId="0" fillId="0" borderId="2" xfId="0" applyBorder="1" applyAlignment="1">
      <alignment horizontal="center" vertical="center"/>
    </xf>
    <xf numFmtId="0" fontId="4" fillId="6" borderId="3" xfId="0" applyFont="1" applyFill="1" applyBorder="1" applyAlignment="1">
      <alignment vertical="center"/>
    </xf>
    <xf numFmtId="0" fontId="3" fillId="6" borderId="3" xfId="0" applyFont="1" applyFill="1" applyBorder="1" applyAlignment="1">
      <alignment vertical="center"/>
    </xf>
    <xf numFmtId="0" fontId="3" fillId="6" borderId="2" xfId="0" applyFont="1" applyFill="1" applyBorder="1" applyAlignment="1">
      <alignment vertical="center"/>
    </xf>
    <xf numFmtId="0" fontId="4" fillId="0" borderId="4" xfId="0" applyFont="1" applyBorder="1" applyAlignment="1" applyProtection="1">
      <alignment vertical="center"/>
    </xf>
    <xf numFmtId="0" fontId="3" fillId="0" borderId="3" xfId="0" applyFont="1" applyBorder="1" applyAlignment="1">
      <alignment vertical="center"/>
    </xf>
    <xf numFmtId="0" fontId="3" fillId="0" borderId="2" xfId="0" applyFont="1" applyBorder="1" applyAlignment="1">
      <alignment vertical="center"/>
    </xf>
    <xf numFmtId="0" fontId="4" fillId="5" borderId="3"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xf>
    <xf numFmtId="0" fontId="3" fillId="0" borderId="0" xfId="0" applyFont="1" applyAlignment="1" applyProtection="1">
      <alignment vertical="center"/>
    </xf>
    <xf numFmtId="0" fontId="3" fillId="0" borderId="0" xfId="0" applyFont="1" applyAlignment="1">
      <alignment vertical="center"/>
    </xf>
    <xf numFmtId="0" fontId="3" fillId="0" borderId="0" xfId="0" applyFont="1" applyAlignment="1" applyProtection="1">
      <alignment horizontal="center" vertical="center"/>
    </xf>
    <xf numFmtId="0" fontId="3" fillId="0" borderId="0" xfId="0" applyFont="1" applyAlignment="1">
      <alignment horizontal="center" vertical="center"/>
    </xf>
    <xf numFmtId="0" fontId="3" fillId="0" borderId="7" xfId="0" applyFont="1" applyBorder="1" applyAlignment="1" applyProtection="1">
      <alignment horizontal="center" vertical="center"/>
    </xf>
    <xf numFmtId="0" fontId="4" fillId="0" borderId="3" xfId="0"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4" fillId="0" borderId="4" xfId="0" applyFont="1" applyFill="1" applyBorder="1" applyAlignment="1" applyProtection="1">
      <alignment horizontal="left" vertical="center"/>
    </xf>
    <xf numFmtId="0" fontId="4" fillId="0" borderId="4" xfId="0" applyFont="1" applyBorder="1" applyAlignment="1" applyProtection="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1" xfId="0" applyFont="1" applyBorder="1" applyAlignment="1" applyProtection="1">
      <alignment vertical="center"/>
    </xf>
    <xf numFmtId="0" fontId="3" fillId="0" borderId="1" xfId="0" applyFont="1" applyBorder="1" applyAlignment="1" applyProtection="1">
      <alignment vertical="center"/>
    </xf>
    <xf numFmtId="0" fontId="3" fillId="5" borderId="1" xfId="0" applyFont="1" applyFill="1" applyBorder="1" applyAlignment="1" applyProtection="1">
      <alignment horizontal="left" vertical="center"/>
      <protection locked="0"/>
    </xf>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4" fillId="0" borderId="3"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3" fillId="0" borderId="3" xfId="0" applyFont="1" applyBorder="1" applyAlignment="1" applyProtection="1">
      <alignment vertical="center"/>
    </xf>
    <xf numFmtId="0" fontId="3" fillId="5" borderId="4" xfId="0" applyFont="1" applyFill="1" applyBorder="1" applyAlignment="1" applyProtection="1">
      <alignment horizontal="left" vertical="center"/>
      <protection locked="0"/>
    </xf>
    <xf numFmtId="0" fontId="3" fillId="5" borderId="3" xfId="0"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4" fillId="0" borderId="3" xfId="0" applyFont="1" applyBorder="1" applyAlignment="1" applyProtection="1">
      <alignment horizontal="left" vertical="center"/>
    </xf>
    <xf numFmtId="0" fontId="4" fillId="0" borderId="1" xfId="0" applyFont="1" applyBorder="1" applyAlignment="1">
      <alignment vertical="center"/>
    </xf>
    <xf numFmtId="0" fontId="3" fillId="0" borderId="1" xfId="0" applyFont="1" applyBorder="1" applyAlignment="1">
      <alignment vertical="center"/>
    </xf>
    <xf numFmtId="0" fontId="3" fillId="0" borderId="4" xfId="0" applyFont="1" applyBorder="1" applyAlignment="1" applyProtection="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4" fillId="0" borderId="3" xfId="0" applyFont="1" applyBorder="1" applyAlignment="1" applyProtection="1">
      <alignment horizontal="right" vertical="center"/>
    </xf>
  </cellXfs>
  <cellStyles count="2">
    <cellStyle name="Navadno" xfId="0" builtinId="0"/>
    <cellStyle name="Navadno_Novell Maintenance DZ - ponudba_PC_v3"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58"/>
  <sheetViews>
    <sheetView tabSelected="1" view="pageBreakPreview" topLeftCell="A10" zoomScaleNormal="124" zoomScaleSheetLayoutView="100" workbookViewId="0">
      <selection activeCell="D12" sqref="D12:F12"/>
    </sheetView>
  </sheetViews>
  <sheetFormatPr defaultColWidth="9.140625" defaultRowHeight="12" x14ac:dyDescent="0.2"/>
  <cols>
    <col min="1" max="1" width="7.7109375" style="45" customWidth="1"/>
    <col min="2" max="2" width="50.7109375" style="36" customWidth="1"/>
    <col min="3" max="3" width="20.7109375" style="36" hidden="1" customWidth="1"/>
    <col min="4" max="5" width="10.7109375" style="36" customWidth="1"/>
    <col min="6" max="6" width="8.7109375" style="7" customWidth="1"/>
    <col min="7" max="7" width="10.7109375" style="8" customWidth="1"/>
    <col min="8" max="8" width="10.7109375" style="8" hidden="1" customWidth="1"/>
    <col min="9" max="10" width="12.7109375" style="8" customWidth="1"/>
    <col min="11" max="13" width="14.7109375" style="9" customWidth="1"/>
    <col min="14" max="14" width="13" style="1" bestFit="1" customWidth="1"/>
    <col min="15" max="16384" width="9.140625" style="1"/>
  </cols>
  <sheetData>
    <row r="1" spans="1:13" ht="15" customHeight="1" x14ac:dyDescent="0.2">
      <c r="A1" s="83" t="s">
        <v>0</v>
      </c>
      <c r="B1" s="83"/>
      <c r="C1" s="82" t="s">
        <v>11</v>
      </c>
      <c r="D1" s="82"/>
      <c r="E1" s="82"/>
      <c r="F1" s="82"/>
      <c r="G1" s="82"/>
      <c r="H1" s="82"/>
      <c r="I1" s="82"/>
      <c r="J1" s="82"/>
      <c r="K1" s="82"/>
      <c r="L1" s="82"/>
      <c r="M1" s="82"/>
    </row>
    <row r="2" spans="1:13" ht="15" customHeight="1" x14ac:dyDescent="0.2">
      <c r="A2" s="83" t="s">
        <v>1</v>
      </c>
      <c r="B2" s="83"/>
      <c r="C2" s="83" t="s">
        <v>242</v>
      </c>
      <c r="D2" s="83"/>
      <c r="E2" s="83"/>
      <c r="F2" s="83"/>
      <c r="G2" s="83"/>
      <c r="H2" s="83"/>
      <c r="I2" s="83"/>
      <c r="J2" s="83"/>
      <c r="K2" s="83"/>
      <c r="L2" s="83"/>
      <c r="M2" s="83"/>
    </row>
    <row r="3" spans="1:13" ht="15" customHeight="1" x14ac:dyDescent="0.2">
      <c r="A3" s="83" t="s">
        <v>2</v>
      </c>
      <c r="B3" s="83"/>
      <c r="C3" s="84"/>
      <c r="D3" s="84"/>
      <c r="E3" s="84"/>
      <c r="F3" s="84"/>
      <c r="G3" s="84"/>
      <c r="H3" s="84"/>
      <c r="I3" s="84"/>
      <c r="J3" s="84"/>
      <c r="K3" s="84"/>
      <c r="L3" s="84"/>
      <c r="M3" s="84"/>
    </row>
    <row r="4" spans="1:13" ht="15" customHeight="1" x14ac:dyDescent="0.2">
      <c r="A4" s="83" t="s">
        <v>3</v>
      </c>
      <c r="B4" s="83"/>
      <c r="C4" s="84"/>
      <c r="D4" s="84"/>
      <c r="E4" s="84"/>
      <c r="F4" s="84"/>
      <c r="G4" s="84"/>
      <c r="H4" s="84"/>
      <c r="I4" s="84"/>
      <c r="J4" s="84"/>
      <c r="K4" s="84"/>
      <c r="L4" s="84"/>
      <c r="M4" s="84"/>
    </row>
    <row r="5" spans="1:13" ht="15" customHeight="1" x14ac:dyDescent="0.2">
      <c r="A5" s="83" t="s">
        <v>4</v>
      </c>
      <c r="B5" s="83"/>
      <c r="C5" s="84"/>
      <c r="D5" s="84"/>
      <c r="E5" s="84"/>
      <c r="F5" s="84"/>
      <c r="G5" s="84"/>
      <c r="H5" s="84"/>
      <c r="I5" s="84"/>
      <c r="J5" s="84"/>
      <c r="K5" s="84"/>
      <c r="L5" s="84"/>
      <c r="M5" s="84"/>
    </row>
    <row r="6" spans="1:13" ht="15" customHeight="1" x14ac:dyDescent="0.2">
      <c r="A6" s="83" t="s">
        <v>5</v>
      </c>
      <c r="B6" s="83"/>
      <c r="C6" s="84" t="s">
        <v>12</v>
      </c>
      <c r="D6" s="84"/>
      <c r="E6" s="84"/>
      <c r="F6" s="84"/>
      <c r="G6" s="84"/>
      <c r="H6" s="84"/>
      <c r="I6" s="84"/>
      <c r="J6" s="84"/>
      <c r="K6" s="84"/>
      <c r="L6" s="84"/>
      <c r="M6" s="84"/>
    </row>
    <row r="7" spans="1:13" ht="15" customHeight="1" x14ac:dyDescent="0.2">
      <c r="A7" s="83" t="s">
        <v>6</v>
      </c>
      <c r="B7" s="83"/>
      <c r="C7" s="90"/>
      <c r="D7" s="91"/>
      <c r="E7" s="91"/>
      <c r="F7" s="91"/>
      <c r="G7" s="91"/>
      <c r="H7" s="91"/>
      <c r="I7" s="91"/>
      <c r="J7" s="91"/>
      <c r="K7" s="91"/>
      <c r="L7" s="91"/>
      <c r="M7" s="92"/>
    </row>
    <row r="8" spans="1:13" ht="15" customHeight="1" x14ac:dyDescent="0.2">
      <c r="A8" s="83" t="s">
        <v>19</v>
      </c>
      <c r="B8" s="83"/>
      <c r="C8" s="38"/>
      <c r="D8" s="90"/>
      <c r="E8" s="91"/>
      <c r="F8" s="91"/>
      <c r="G8" s="91"/>
      <c r="H8" s="91"/>
      <c r="I8" s="91"/>
      <c r="J8" s="91"/>
      <c r="K8" s="91"/>
      <c r="L8" s="91"/>
      <c r="M8" s="92"/>
    </row>
    <row r="9" spans="1:13" ht="15" customHeight="1" x14ac:dyDescent="0.2">
      <c r="A9" s="85" t="s">
        <v>15</v>
      </c>
      <c r="B9" s="86"/>
      <c r="C9" s="38"/>
      <c r="D9" s="90"/>
      <c r="E9" s="91"/>
      <c r="F9" s="91"/>
      <c r="G9" s="91"/>
      <c r="H9" s="91"/>
      <c r="I9" s="91"/>
      <c r="J9" s="91"/>
      <c r="K9" s="91"/>
      <c r="L9" s="91"/>
      <c r="M9" s="92"/>
    </row>
    <row r="10" spans="1:13" ht="15" customHeight="1" x14ac:dyDescent="0.2">
      <c r="A10" s="85" t="s">
        <v>16</v>
      </c>
      <c r="B10" s="86"/>
      <c r="C10" s="38"/>
      <c r="D10" s="90"/>
      <c r="E10" s="91"/>
      <c r="F10" s="91"/>
      <c r="G10" s="91"/>
      <c r="H10" s="91"/>
      <c r="I10" s="91"/>
      <c r="J10" s="91"/>
      <c r="K10" s="91"/>
      <c r="L10" s="91"/>
      <c r="M10" s="92"/>
    </row>
    <row r="11" spans="1:13" ht="15" customHeight="1" x14ac:dyDescent="0.2">
      <c r="A11" s="85"/>
      <c r="B11" s="89"/>
      <c r="C11" s="89"/>
      <c r="D11" s="89"/>
      <c r="E11" s="89"/>
      <c r="F11" s="89"/>
      <c r="G11" s="89"/>
      <c r="H11" s="89"/>
      <c r="I11" s="89"/>
      <c r="J11" s="89"/>
      <c r="K11" s="89"/>
      <c r="L11" s="89"/>
      <c r="M11" s="86"/>
    </row>
    <row r="12" spans="1:13" ht="15" customHeight="1" x14ac:dyDescent="0.2">
      <c r="A12" s="85" t="s">
        <v>17</v>
      </c>
      <c r="B12" s="86"/>
      <c r="C12" s="37"/>
      <c r="D12" s="90"/>
      <c r="E12" s="91"/>
      <c r="F12" s="91"/>
      <c r="G12" s="89" t="s">
        <v>243</v>
      </c>
      <c r="H12" s="89"/>
      <c r="I12" s="89"/>
      <c r="J12" s="89"/>
      <c r="K12" s="89"/>
      <c r="L12" s="89"/>
      <c r="M12" s="86"/>
    </row>
    <row r="13" spans="1:13" ht="15" customHeight="1" x14ac:dyDescent="0.2">
      <c r="A13" s="85" t="s">
        <v>18</v>
      </c>
      <c r="B13" s="86"/>
      <c r="C13" s="37"/>
      <c r="D13" s="85" t="s">
        <v>55</v>
      </c>
      <c r="E13" s="89"/>
      <c r="F13" s="89"/>
      <c r="G13" s="89"/>
      <c r="H13" s="89"/>
      <c r="I13" s="89"/>
      <c r="J13" s="89"/>
      <c r="K13" s="89"/>
      <c r="L13" s="89"/>
      <c r="M13" s="86"/>
    </row>
    <row r="14" spans="1:13" ht="51.75" customHeight="1" x14ac:dyDescent="0.2">
      <c r="A14" s="85" t="s">
        <v>29</v>
      </c>
      <c r="B14" s="86"/>
      <c r="C14" s="37"/>
      <c r="D14" s="96" t="s">
        <v>78</v>
      </c>
      <c r="E14" s="97"/>
      <c r="F14" s="97"/>
      <c r="G14" s="97"/>
      <c r="H14" s="97"/>
      <c r="I14" s="97"/>
      <c r="J14" s="97"/>
      <c r="K14" s="97"/>
      <c r="L14" s="97"/>
      <c r="M14" s="98"/>
    </row>
    <row r="15" spans="1:13" ht="50.1" customHeight="1" x14ac:dyDescent="0.2">
      <c r="A15" s="99" t="s">
        <v>77</v>
      </c>
      <c r="B15" s="64"/>
      <c r="C15" s="50"/>
      <c r="D15" s="66"/>
      <c r="E15" s="66"/>
      <c r="F15" s="93" t="s">
        <v>193</v>
      </c>
      <c r="G15" s="93"/>
      <c r="H15" s="93"/>
      <c r="I15" s="93"/>
      <c r="J15" s="93"/>
      <c r="K15" s="93"/>
      <c r="L15" s="93"/>
      <c r="M15" s="93"/>
    </row>
    <row r="16" spans="1:13" s="4" customFormat="1" ht="75" customHeight="1" x14ac:dyDescent="0.2">
      <c r="A16" s="40" t="s">
        <v>7</v>
      </c>
      <c r="B16" s="2" t="s">
        <v>8</v>
      </c>
      <c r="C16" s="2" t="s">
        <v>10</v>
      </c>
      <c r="D16" s="2" t="s">
        <v>26</v>
      </c>
      <c r="E16" s="2" t="s">
        <v>27</v>
      </c>
      <c r="F16" s="12" t="s">
        <v>9</v>
      </c>
      <c r="G16" s="2" t="s">
        <v>21</v>
      </c>
      <c r="H16" s="2" t="s">
        <v>28</v>
      </c>
      <c r="I16" s="2" t="s">
        <v>23</v>
      </c>
      <c r="J16" s="2" t="s">
        <v>22</v>
      </c>
      <c r="K16" s="3" t="s">
        <v>30</v>
      </c>
      <c r="L16" s="3" t="s">
        <v>24</v>
      </c>
      <c r="M16" s="3" t="s">
        <v>31</v>
      </c>
    </row>
    <row r="17" spans="1:13" ht="24.95" customHeight="1" x14ac:dyDescent="0.2">
      <c r="A17" s="41" t="s">
        <v>42</v>
      </c>
      <c r="B17" s="73" t="s">
        <v>146</v>
      </c>
      <c r="C17" s="64"/>
      <c r="D17" s="64"/>
      <c r="E17" s="64"/>
      <c r="F17" s="64"/>
      <c r="G17" s="64"/>
      <c r="H17" s="64"/>
      <c r="I17" s="64"/>
      <c r="J17" s="64"/>
      <c r="K17" s="64"/>
      <c r="L17" s="64"/>
      <c r="M17" s="65"/>
    </row>
    <row r="18" spans="1:13" ht="24.95" customHeight="1" x14ac:dyDescent="0.2">
      <c r="A18" s="41"/>
      <c r="B18" s="73" t="s">
        <v>147</v>
      </c>
      <c r="C18" s="74"/>
      <c r="D18" s="74"/>
      <c r="E18" s="74"/>
      <c r="F18" s="74"/>
      <c r="G18" s="74"/>
      <c r="H18" s="74"/>
      <c r="I18" s="74"/>
      <c r="J18" s="74"/>
      <c r="K18" s="74"/>
      <c r="L18" s="74"/>
      <c r="M18" s="75"/>
    </row>
    <row r="19" spans="1:13" ht="24.95" customHeight="1" x14ac:dyDescent="0.2">
      <c r="A19" s="39" t="s">
        <v>40</v>
      </c>
      <c r="B19" s="17" t="s">
        <v>151</v>
      </c>
      <c r="C19" s="5"/>
      <c r="D19" s="11">
        <v>44013</v>
      </c>
      <c r="E19" s="11">
        <v>44377</v>
      </c>
      <c r="F19" s="10">
        <v>50</v>
      </c>
      <c r="G19" s="19">
        <v>0</v>
      </c>
      <c r="H19" s="20">
        <f>+ROUND(G19,2)</f>
        <v>0</v>
      </c>
      <c r="I19" s="21">
        <f>+H19*0.22</f>
        <v>0</v>
      </c>
      <c r="J19" s="22">
        <f>+I19+H19</f>
        <v>0</v>
      </c>
      <c r="K19" s="6">
        <f>+F19*H19</f>
        <v>0</v>
      </c>
      <c r="L19" s="6">
        <f>+I19*F19</f>
        <v>0</v>
      </c>
      <c r="M19" s="6">
        <f>+J19*F19</f>
        <v>0</v>
      </c>
    </row>
    <row r="20" spans="1:13" ht="24.95" customHeight="1" x14ac:dyDescent="0.2">
      <c r="A20" s="39"/>
      <c r="B20" s="76" t="s">
        <v>147</v>
      </c>
      <c r="C20" s="74"/>
      <c r="D20" s="74"/>
      <c r="E20" s="74"/>
      <c r="F20" s="74"/>
      <c r="G20" s="74"/>
      <c r="H20" s="74"/>
      <c r="I20" s="74"/>
      <c r="J20" s="75"/>
      <c r="K20" s="13">
        <f t="shared" ref="K20:M20" si="0">+SUM(K19:K19)</f>
        <v>0</v>
      </c>
      <c r="L20" s="13">
        <f t="shared" si="0"/>
        <v>0</v>
      </c>
      <c r="M20" s="13">
        <f t="shared" si="0"/>
        <v>0</v>
      </c>
    </row>
    <row r="21" spans="1:13" ht="24.95" customHeight="1" x14ac:dyDescent="0.2">
      <c r="A21" s="39"/>
      <c r="B21" s="73" t="s">
        <v>148</v>
      </c>
      <c r="C21" s="64"/>
      <c r="D21" s="64"/>
      <c r="E21" s="64"/>
      <c r="F21" s="64"/>
      <c r="G21" s="64"/>
      <c r="H21" s="64"/>
      <c r="I21" s="64"/>
      <c r="J21" s="64"/>
      <c r="K21" s="64"/>
      <c r="L21" s="64"/>
      <c r="M21" s="65"/>
    </row>
    <row r="22" spans="1:13" ht="24.95" customHeight="1" x14ac:dyDescent="0.2">
      <c r="A22" s="39" t="s">
        <v>150</v>
      </c>
      <c r="B22" s="17" t="s">
        <v>152</v>
      </c>
      <c r="C22" s="5"/>
      <c r="D22" s="11">
        <v>44013</v>
      </c>
      <c r="E22" s="11">
        <v>44377</v>
      </c>
      <c r="F22" s="10">
        <v>450</v>
      </c>
      <c r="G22" s="19">
        <v>0</v>
      </c>
      <c r="H22" s="20">
        <f>+ROUND(G22,2)</f>
        <v>0</v>
      </c>
      <c r="I22" s="21">
        <f>+H22*0.22</f>
        <v>0</v>
      </c>
      <c r="J22" s="22">
        <f>+I22+H22</f>
        <v>0</v>
      </c>
      <c r="K22" s="6">
        <f>+F22*H22</f>
        <v>0</v>
      </c>
      <c r="L22" s="6">
        <f>+I22*F22</f>
        <v>0</v>
      </c>
      <c r="M22" s="6">
        <f>+J22*F22</f>
        <v>0</v>
      </c>
    </row>
    <row r="23" spans="1:13" ht="24.95" customHeight="1" x14ac:dyDescent="0.2">
      <c r="A23" s="42"/>
      <c r="B23" s="63" t="s">
        <v>149</v>
      </c>
      <c r="C23" s="64"/>
      <c r="D23" s="64"/>
      <c r="E23" s="64"/>
      <c r="F23" s="64"/>
      <c r="G23" s="64"/>
      <c r="H23" s="64"/>
      <c r="I23" s="64"/>
      <c r="J23" s="65"/>
      <c r="K23" s="13">
        <f t="shared" ref="K23:M23" si="1">+SUM(K22:K22)</f>
        <v>0</v>
      </c>
      <c r="L23" s="13">
        <f t="shared" si="1"/>
        <v>0</v>
      </c>
      <c r="M23" s="13">
        <f t="shared" si="1"/>
        <v>0</v>
      </c>
    </row>
    <row r="24" spans="1:13" ht="24.95" customHeight="1" x14ac:dyDescent="0.2">
      <c r="A24" s="42"/>
      <c r="B24" s="77" t="s">
        <v>32</v>
      </c>
      <c r="C24" s="78"/>
      <c r="D24" s="78"/>
      <c r="E24" s="78"/>
      <c r="F24" s="78"/>
      <c r="G24" s="78"/>
      <c r="H24" s="78"/>
      <c r="I24" s="78"/>
      <c r="J24" s="78"/>
      <c r="K24" s="78"/>
      <c r="L24" s="79"/>
      <c r="M24" s="14">
        <f>+ROUND(M20+M23,2)</f>
        <v>0</v>
      </c>
    </row>
    <row r="25" spans="1:13" ht="24.95" customHeight="1" x14ac:dyDescent="0.2">
      <c r="A25" s="41" t="s">
        <v>43</v>
      </c>
      <c r="B25" s="60" t="s">
        <v>62</v>
      </c>
      <c r="C25" s="61"/>
      <c r="D25" s="61"/>
      <c r="E25" s="61"/>
      <c r="F25" s="61"/>
      <c r="G25" s="61"/>
      <c r="H25" s="61"/>
      <c r="I25" s="61"/>
      <c r="J25" s="61"/>
      <c r="K25" s="61"/>
      <c r="L25" s="61"/>
      <c r="M25" s="62"/>
    </row>
    <row r="26" spans="1:13" ht="24.95" customHeight="1" x14ac:dyDescent="0.2">
      <c r="A26" s="39" t="s">
        <v>41</v>
      </c>
      <c r="B26" s="17" t="s">
        <v>68</v>
      </c>
      <c r="C26" s="5"/>
      <c r="D26" s="11">
        <v>44157</v>
      </c>
      <c r="E26" s="11">
        <v>44521</v>
      </c>
      <c r="F26" s="10">
        <v>2</v>
      </c>
      <c r="G26" s="19">
        <v>0</v>
      </c>
      <c r="H26" s="20">
        <f>+ROUND(G26,2)</f>
        <v>0</v>
      </c>
      <c r="I26" s="21">
        <f>+H26*0.22</f>
        <v>0</v>
      </c>
      <c r="J26" s="22">
        <f>+I26+H26</f>
        <v>0</v>
      </c>
      <c r="K26" s="6">
        <f>+F26*H26</f>
        <v>0</v>
      </c>
      <c r="L26" s="6">
        <f>+I26*F26</f>
        <v>0</v>
      </c>
      <c r="M26" s="6">
        <f>+J26*F26</f>
        <v>0</v>
      </c>
    </row>
    <row r="27" spans="1:13" ht="24.95" customHeight="1" x14ac:dyDescent="0.2">
      <c r="A27" s="42"/>
      <c r="B27" s="63" t="s">
        <v>56</v>
      </c>
      <c r="C27" s="64"/>
      <c r="D27" s="64"/>
      <c r="E27" s="64"/>
      <c r="F27" s="64"/>
      <c r="G27" s="64"/>
      <c r="H27" s="64"/>
      <c r="I27" s="64"/>
      <c r="J27" s="65"/>
      <c r="K27" s="13">
        <f>+SUM(K26:K26)</f>
        <v>0</v>
      </c>
      <c r="L27" s="13">
        <f>+SUM(L26:L26)</f>
        <v>0</v>
      </c>
      <c r="M27" s="13">
        <f>+SUM(M26:M26)</f>
        <v>0</v>
      </c>
    </row>
    <row r="28" spans="1:13" ht="24.95" customHeight="1" x14ac:dyDescent="0.2">
      <c r="A28" s="42"/>
      <c r="B28" s="77" t="s">
        <v>33</v>
      </c>
      <c r="C28" s="78"/>
      <c r="D28" s="78"/>
      <c r="E28" s="78"/>
      <c r="F28" s="78"/>
      <c r="G28" s="78"/>
      <c r="H28" s="78"/>
      <c r="I28" s="78"/>
      <c r="J28" s="78"/>
      <c r="K28" s="78"/>
      <c r="L28" s="79"/>
      <c r="M28" s="14">
        <f>+ROUND(M27,2)</f>
        <v>0</v>
      </c>
    </row>
    <row r="29" spans="1:13" ht="24.95" customHeight="1" x14ac:dyDescent="0.2">
      <c r="A29" s="41" t="s">
        <v>44</v>
      </c>
      <c r="B29" s="73" t="s">
        <v>63</v>
      </c>
      <c r="C29" s="64"/>
      <c r="D29" s="64"/>
      <c r="E29" s="64"/>
      <c r="F29" s="64"/>
      <c r="G29" s="64"/>
      <c r="H29" s="64"/>
      <c r="I29" s="64"/>
      <c r="J29" s="64"/>
      <c r="K29" s="64"/>
      <c r="L29" s="64"/>
      <c r="M29" s="65"/>
    </row>
    <row r="30" spans="1:13" ht="24.95" customHeight="1" x14ac:dyDescent="0.2">
      <c r="A30" s="39" t="s">
        <v>59</v>
      </c>
      <c r="B30" s="17" t="s">
        <v>67</v>
      </c>
      <c r="C30" s="5"/>
      <c r="D30" s="11">
        <v>44155</v>
      </c>
      <c r="E30" s="11">
        <v>44519</v>
      </c>
      <c r="F30" s="10">
        <v>3</v>
      </c>
      <c r="G30" s="19">
        <v>0</v>
      </c>
      <c r="H30" s="20">
        <f>+ROUND(G30,2)</f>
        <v>0</v>
      </c>
      <c r="I30" s="21">
        <f>+H30*0.22</f>
        <v>0</v>
      </c>
      <c r="J30" s="22">
        <f>+I30+H30</f>
        <v>0</v>
      </c>
      <c r="K30" s="6">
        <f>+F30*H30</f>
        <v>0</v>
      </c>
      <c r="L30" s="6">
        <f>+I30*F30</f>
        <v>0</v>
      </c>
      <c r="M30" s="6">
        <f>+J30*F30</f>
        <v>0</v>
      </c>
    </row>
    <row r="31" spans="1:13" ht="24.95" customHeight="1" x14ac:dyDescent="0.2">
      <c r="A31" s="42"/>
      <c r="B31" s="63" t="s">
        <v>58</v>
      </c>
      <c r="C31" s="64"/>
      <c r="D31" s="64"/>
      <c r="E31" s="64"/>
      <c r="F31" s="64"/>
      <c r="G31" s="64"/>
      <c r="H31" s="64"/>
      <c r="I31" s="64"/>
      <c r="J31" s="65"/>
      <c r="K31" s="13">
        <f>+SUM(K30:K30)</f>
        <v>0</v>
      </c>
      <c r="L31" s="13">
        <f>+SUM(L30:L30)</f>
        <v>0</v>
      </c>
      <c r="M31" s="13">
        <f>+SUM(M30:M30)</f>
        <v>0</v>
      </c>
    </row>
    <row r="32" spans="1:13" ht="24.95" customHeight="1" x14ac:dyDescent="0.2">
      <c r="A32" s="42"/>
      <c r="B32" s="77" t="s">
        <v>35</v>
      </c>
      <c r="C32" s="78"/>
      <c r="D32" s="78"/>
      <c r="E32" s="78"/>
      <c r="F32" s="78"/>
      <c r="G32" s="78"/>
      <c r="H32" s="78"/>
      <c r="I32" s="78"/>
      <c r="J32" s="78"/>
      <c r="K32" s="78"/>
      <c r="L32" s="79"/>
      <c r="M32" s="14">
        <f>+ROUND(M31,2)</f>
        <v>0</v>
      </c>
    </row>
    <row r="33" spans="1:13" ht="24.95" customHeight="1" x14ac:dyDescent="0.2">
      <c r="A33" s="43" t="s">
        <v>45</v>
      </c>
      <c r="B33" s="94" t="s">
        <v>81</v>
      </c>
      <c r="C33" s="95"/>
      <c r="D33" s="95"/>
      <c r="E33" s="95"/>
      <c r="F33" s="95"/>
      <c r="G33" s="95"/>
      <c r="H33" s="95"/>
      <c r="I33" s="95"/>
      <c r="J33" s="95"/>
      <c r="K33" s="95"/>
      <c r="L33" s="95"/>
      <c r="M33" s="95"/>
    </row>
    <row r="34" spans="1:13" ht="36" customHeight="1" x14ac:dyDescent="0.2">
      <c r="A34" s="39" t="s">
        <v>105</v>
      </c>
      <c r="B34" s="27" t="s">
        <v>153</v>
      </c>
      <c r="C34" s="25"/>
      <c r="D34" s="54">
        <v>44075</v>
      </c>
      <c r="E34" s="54">
        <v>44439</v>
      </c>
      <c r="F34" s="29">
        <v>1</v>
      </c>
      <c r="G34" s="26">
        <v>0</v>
      </c>
      <c r="H34" s="32">
        <f t="shared" ref="H34:H47" si="2">+ROUND(G34,2)</f>
        <v>0</v>
      </c>
      <c r="I34" s="33">
        <f t="shared" ref="I34:I47" si="3">+H34*0.22</f>
        <v>0</v>
      </c>
      <c r="J34" s="34">
        <f t="shared" ref="J34:J41" si="4">+I34+H34</f>
        <v>0</v>
      </c>
      <c r="K34" s="6">
        <f t="shared" ref="K34:K41" si="5">+F34*H34</f>
        <v>0</v>
      </c>
      <c r="L34" s="6">
        <f t="shared" ref="L34:L41" si="6">+I34*F34</f>
        <v>0</v>
      </c>
      <c r="M34" s="6">
        <f t="shared" ref="M34:M41" si="7">+J34*F34</f>
        <v>0</v>
      </c>
    </row>
    <row r="35" spans="1:13" ht="36" customHeight="1" x14ac:dyDescent="0.2">
      <c r="A35" s="39" t="s">
        <v>92</v>
      </c>
      <c r="B35" s="27" t="s">
        <v>154</v>
      </c>
      <c r="C35" s="25"/>
      <c r="D35" s="54">
        <v>44075</v>
      </c>
      <c r="E35" s="54">
        <v>44439</v>
      </c>
      <c r="F35" s="29">
        <v>1</v>
      </c>
      <c r="G35" s="26">
        <v>0</v>
      </c>
      <c r="H35" s="32">
        <f t="shared" si="2"/>
        <v>0</v>
      </c>
      <c r="I35" s="33">
        <f t="shared" si="3"/>
        <v>0</v>
      </c>
      <c r="J35" s="34">
        <f t="shared" si="4"/>
        <v>0</v>
      </c>
      <c r="K35" s="6">
        <f t="shared" si="5"/>
        <v>0</v>
      </c>
      <c r="L35" s="6">
        <f t="shared" si="6"/>
        <v>0</v>
      </c>
      <c r="M35" s="6">
        <f t="shared" si="7"/>
        <v>0</v>
      </c>
    </row>
    <row r="36" spans="1:13" ht="36" customHeight="1" x14ac:dyDescent="0.2">
      <c r="A36" s="39" t="s">
        <v>93</v>
      </c>
      <c r="B36" s="27" t="s">
        <v>155</v>
      </c>
      <c r="C36" s="25"/>
      <c r="D36" s="54">
        <v>44075</v>
      </c>
      <c r="E36" s="54">
        <v>44439</v>
      </c>
      <c r="F36" s="29">
        <v>2</v>
      </c>
      <c r="G36" s="26">
        <v>0</v>
      </c>
      <c r="H36" s="32">
        <f t="shared" si="2"/>
        <v>0</v>
      </c>
      <c r="I36" s="33">
        <f t="shared" si="3"/>
        <v>0</v>
      </c>
      <c r="J36" s="34">
        <f t="shared" si="4"/>
        <v>0</v>
      </c>
      <c r="K36" s="6">
        <f t="shared" si="5"/>
        <v>0</v>
      </c>
      <c r="L36" s="6">
        <f t="shared" si="6"/>
        <v>0</v>
      </c>
      <c r="M36" s="6">
        <f t="shared" si="7"/>
        <v>0</v>
      </c>
    </row>
    <row r="37" spans="1:13" ht="36" customHeight="1" x14ac:dyDescent="0.2">
      <c r="A37" s="39" t="s">
        <v>94</v>
      </c>
      <c r="B37" s="27" t="s">
        <v>156</v>
      </c>
      <c r="C37" s="25"/>
      <c r="D37" s="54">
        <v>44075</v>
      </c>
      <c r="E37" s="54">
        <v>44439</v>
      </c>
      <c r="F37" s="29">
        <v>2</v>
      </c>
      <c r="G37" s="26">
        <v>0</v>
      </c>
      <c r="H37" s="32">
        <f t="shared" si="2"/>
        <v>0</v>
      </c>
      <c r="I37" s="33">
        <f t="shared" si="3"/>
        <v>0</v>
      </c>
      <c r="J37" s="34">
        <f t="shared" si="4"/>
        <v>0</v>
      </c>
      <c r="K37" s="6">
        <f t="shared" si="5"/>
        <v>0</v>
      </c>
      <c r="L37" s="6">
        <f t="shared" si="6"/>
        <v>0</v>
      </c>
      <c r="M37" s="6">
        <f t="shared" si="7"/>
        <v>0</v>
      </c>
    </row>
    <row r="38" spans="1:13" ht="36" customHeight="1" x14ac:dyDescent="0.2">
      <c r="A38" s="39" t="s">
        <v>95</v>
      </c>
      <c r="B38" s="27" t="s">
        <v>157</v>
      </c>
      <c r="C38" s="25"/>
      <c r="D38" s="54">
        <v>44075</v>
      </c>
      <c r="E38" s="54">
        <v>44439</v>
      </c>
      <c r="F38" s="29">
        <v>2</v>
      </c>
      <c r="G38" s="26">
        <v>0</v>
      </c>
      <c r="H38" s="32">
        <f t="shared" si="2"/>
        <v>0</v>
      </c>
      <c r="I38" s="33">
        <f t="shared" si="3"/>
        <v>0</v>
      </c>
      <c r="J38" s="34">
        <f t="shared" si="4"/>
        <v>0</v>
      </c>
      <c r="K38" s="6">
        <f t="shared" si="5"/>
        <v>0</v>
      </c>
      <c r="L38" s="6">
        <f t="shared" si="6"/>
        <v>0</v>
      </c>
      <c r="M38" s="6">
        <f t="shared" si="7"/>
        <v>0</v>
      </c>
    </row>
    <row r="39" spans="1:13" ht="36" customHeight="1" x14ac:dyDescent="0.2">
      <c r="A39" s="39" t="s">
        <v>96</v>
      </c>
      <c r="B39" s="27" t="s">
        <v>158</v>
      </c>
      <c r="C39" s="25"/>
      <c r="D39" s="54">
        <v>44075</v>
      </c>
      <c r="E39" s="54">
        <v>44439</v>
      </c>
      <c r="F39" s="29">
        <v>4</v>
      </c>
      <c r="G39" s="26">
        <v>0</v>
      </c>
      <c r="H39" s="32">
        <f t="shared" si="2"/>
        <v>0</v>
      </c>
      <c r="I39" s="33">
        <f t="shared" si="3"/>
        <v>0</v>
      </c>
      <c r="J39" s="34">
        <f t="shared" si="4"/>
        <v>0</v>
      </c>
      <c r="K39" s="6">
        <f t="shared" si="5"/>
        <v>0</v>
      </c>
      <c r="L39" s="6">
        <f t="shared" si="6"/>
        <v>0</v>
      </c>
      <c r="M39" s="6">
        <f t="shared" si="7"/>
        <v>0</v>
      </c>
    </row>
    <row r="40" spans="1:13" ht="36" customHeight="1" x14ac:dyDescent="0.2">
      <c r="A40" s="39" t="s">
        <v>97</v>
      </c>
      <c r="B40" s="27" t="s">
        <v>159</v>
      </c>
      <c r="C40" s="25"/>
      <c r="D40" s="54">
        <v>44075</v>
      </c>
      <c r="E40" s="54">
        <v>44439</v>
      </c>
      <c r="F40" s="29">
        <v>1</v>
      </c>
      <c r="G40" s="26">
        <v>0</v>
      </c>
      <c r="H40" s="32">
        <f t="shared" si="2"/>
        <v>0</v>
      </c>
      <c r="I40" s="33">
        <f t="shared" si="3"/>
        <v>0</v>
      </c>
      <c r="J40" s="34">
        <f t="shared" si="4"/>
        <v>0</v>
      </c>
      <c r="K40" s="6">
        <f t="shared" si="5"/>
        <v>0</v>
      </c>
      <c r="L40" s="6">
        <f t="shared" si="6"/>
        <v>0</v>
      </c>
      <c r="M40" s="6">
        <f t="shared" si="7"/>
        <v>0</v>
      </c>
    </row>
    <row r="41" spans="1:13" ht="36" customHeight="1" x14ac:dyDescent="0.2">
      <c r="A41" s="39" t="s">
        <v>98</v>
      </c>
      <c r="B41" s="27" t="s">
        <v>160</v>
      </c>
      <c r="C41" s="25"/>
      <c r="D41" s="54">
        <v>44075</v>
      </c>
      <c r="E41" s="54">
        <v>44439</v>
      </c>
      <c r="F41" s="29">
        <v>1</v>
      </c>
      <c r="G41" s="26">
        <v>0</v>
      </c>
      <c r="H41" s="32">
        <f t="shared" si="2"/>
        <v>0</v>
      </c>
      <c r="I41" s="33">
        <f t="shared" si="3"/>
        <v>0</v>
      </c>
      <c r="J41" s="34">
        <f t="shared" si="4"/>
        <v>0</v>
      </c>
      <c r="K41" s="6">
        <f t="shared" si="5"/>
        <v>0</v>
      </c>
      <c r="L41" s="6">
        <f t="shared" si="6"/>
        <v>0</v>
      </c>
      <c r="M41" s="6">
        <f t="shared" si="7"/>
        <v>0</v>
      </c>
    </row>
    <row r="42" spans="1:13" ht="36" customHeight="1" x14ac:dyDescent="0.2">
      <c r="A42" s="39" t="s">
        <v>99</v>
      </c>
      <c r="B42" s="27" t="s">
        <v>161</v>
      </c>
      <c r="C42" s="25"/>
      <c r="D42" s="54">
        <v>44075</v>
      </c>
      <c r="E42" s="54">
        <v>44439</v>
      </c>
      <c r="F42" s="29">
        <v>2</v>
      </c>
      <c r="G42" s="26">
        <v>0</v>
      </c>
      <c r="H42" s="32">
        <f t="shared" si="2"/>
        <v>0</v>
      </c>
      <c r="I42" s="33">
        <f t="shared" si="3"/>
        <v>0</v>
      </c>
      <c r="J42" s="34">
        <f t="shared" ref="J42:J43" si="8">+I42+H42</f>
        <v>0</v>
      </c>
      <c r="K42" s="6">
        <f t="shared" ref="K42:K43" si="9">+F42*H42</f>
        <v>0</v>
      </c>
      <c r="L42" s="6">
        <f t="shared" ref="L42:L43" si="10">+I42*F42</f>
        <v>0</v>
      </c>
      <c r="M42" s="6">
        <f t="shared" ref="M42:M43" si="11">+J42*F42</f>
        <v>0</v>
      </c>
    </row>
    <row r="43" spans="1:13" ht="36" customHeight="1" x14ac:dyDescent="0.2">
      <c r="A43" s="39" t="s">
        <v>100</v>
      </c>
      <c r="B43" s="27" t="s">
        <v>162</v>
      </c>
      <c r="C43" s="25"/>
      <c r="D43" s="54">
        <v>44075</v>
      </c>
      <c r="E43" s="54">
        <v>44439</v>
      </c>
      <c r="F43" s="29">
        <v>1</v>
      </c>
      <c r="G43" s="26">
        <v>0</v>
      </c>
      <c r="H43" s="32">
        <f t="shared" si="2"/>
        <v>0</v>
      </c>
      <c r="I43" s="33">
        <f t="shared" si="3"/>
        <v>0</v>
      </c>
      <c r="J43" s="34">
        <f t="shared" si="8"/>
        <v>0</v>
      </c>
      <c r="K43" s="6">
        <f t="shared" si="9"/>
        <v>0</v>
      </c>
      <c r="L43" s="6">
        <f t="shared" si="10"/>
        <v>0</v>
      </c>
      <c r="M43" s="6">
        <f t="shared" si="11"/>
        <v>0</v>
      </c>
    </row>
    <row r="44" spans="1:13" ht="36" customHeight="1" x14ac:dyDescent="0.2">
      <c r="A44" s="39" t="s">
        <v>101</v>
      </c>
      <c r="B44" s="27" t="s">
        <v>163</v>
      </c>
      <c r="C44" s="25"/>
      <c r="D44" s="54">
        <v>44075</v>
      </c>
      <c r="E44" s="54">
        <v>44439</v>
      </c>
      <c r="F44" s="29">
        <v>1</v>
      </c>
      <c r="G44" s="26">
        <v>0</v>
      </c>
      <c r="H44" s="32">
        <f t="shared" si="2"/>
        <v>0</v>
      </c>
      <c r="I44" s="33">
        <f t="shared" si="3"/>
        <v>0</v>
      </c>
      <c r="J44" s="34">
        <f t="shared" ref="J44:J47" si="12">+I44+H44</f>
        <v>0</v>
      </c>
      <c r="K44" s="6">
        <f t="shared" ref="K44:K47" si="13">+F44*H44</f>
        <v>0</v>
      </c>
      <c r="L44" s="6">
        <f t="shared" ref="L44:L47" si="14">+I44*F44</f>
        <v>0</v>
      </c>
      <c r="M44" s="6">
        <f t="shared" ref="M44:M47" si="15">+J44*F44</f>
        <v>0</v>
      </c>
    </row>
    <row r="45" spans="1:13" ht="36" customHeight="1" x14ac:dyDescent="0.2">
      <c r="A45" s="39" t="s">
        <v>102</v>
      </c>
      <c r="B45" s="27" t="s">
        <v>164</v>
      </c>
      <c r="C45" s="25"/>
      <c r="D45" s="54">
        <v>44075</v>
      </c>
      <c r="E45" s="54">
        <v>44439</v>
      </c>
      <c r="F45" s="29">
        <v>1</v>
      </c>
      <c r="G45" s="26">
        <v>0</v>
      </c>
      <c r="H45" s="32">
        <f t="shared" si="2"/>
        <v>0</v>
      </c>
      <c r="I45" s="33">
        <f t="shared" si="3"/>
        <v>0</v>
      </c>
      <c r="J45" s="34">
        <f t="shared" si="12"/>
        <v>0</v>
      </c>
      <c r="K45" s="6">
        <f t="shared" si="13"/>
        <v>0</v>
      </c>
      <c r="L45" s="6">
        <f t="shared" si="14"/>
        <v>0</v>
      </c>
      <c r="M45" s="6">
        <f t="shared" si="15"/>
        <v>0</v>
      </c>
    </row>
    <row r="46" spans="1:13" ht="36" customHeight="1" x14ac:dyDescent="0.2">
      <c r="A46" s="39" t="s">
        <v>103</v>
      </c>
      <c r="B46" s="27" t="s">
        <v>165</v>
      </c>
      <c r="C46" s="25"/>
      <c r="D46" s="54">
        <v>44075</v>
      </c>
      <c r="E46" s="54">
        <v>44439</v>
      </c>
      <c r="F46" s="29">
        <v>1</v>
      </c>
      <c r="G46" s="26">
        <v>0</v>
      </c>
      <c r="H46" s="32">
        <f t="shared" si="2"/>
        <v>0</v>
      </c>
      <c r="I46" s="33">
        <f t="shared" si="3"/>
        <v>0</v>
      </c>
      <c r="J46" s="34">
        <f t="shared" si="12"/>
        <v>0</v>
      </c>
      <c r="K46" s="6">
        <f t="shared" si="13"/>
        <v>0</v>
      </c>
      <c r="L46" s="6">
        <f t="shared" si="14"/>
        <v>0</v>
      </c>
      <c r="M46" s="6">
        <f t="shared" si="15"/>
        <v>0</v>
      </c>
    </row>
    <row r="47" spans="1:13" ht="36" customHeight="1" x14ac:dyDescent="0.2">
      <c r="A47" s="39" t="s">
        <v>104</v>
      </c>
      <c r="B47" s="27" t="s">
        <v>166</v>
      </c>
      <c r="C47" s="25"/>
      <c r="D47" s="54">
        <v>44075</v>
      </c>
      <c r="E47" s="54">
        <v>44439</v>
      </c>
      <c r="F47" s="29">
        <v>1</v>
      </c>
      <c r="G47" s="26">
        <v>0</v>
      </c>
      <c r="H47" s="32">
        <f t="shared" si="2"/>
        <v>0</v>
      </c>
      <c r="I47" s="33">
        <f t="shared" si="3"/>
        <v>0</v>
      </c>
      <c r="J47" s="34">
        <f t="shared" si="12"/>
        <v>0</v>
      </c>
      <c r="K47" s="6">
        <f t="shared" si="13"/>
        <v>0</v>
      </c>
      <c r="L47" s="6">
        <f t="shared" si="14"/>
        <v>0</v>
      </c>
      <c r="M47" s="6">
        <f t="shared" si="15"/>
        <v>0</v>
      </c>
    </row>
    <row r="48" spans="1:13" ht="24.95" customHeight="1" x14ac:dyDescent="0.2">
      <c r="A48" s="30"/>
      <c r="B48" s="87" t="s">
        <v>82</v>
      </c>
      <c r="C48" s="87"/>
      <c r="D48" s="87"/>
      <c r="E48" s="87"/>
      <c r="F48" s="87"/>
      <c r="G48" s="87"/>
      <c r="H48" s="87"/>
      <c r="I48" s="87"/>
      <c r="J48" s="88"/>
      <c r="K48" s="13">
        <f>+SUM(K34:K47)</f>
        <v>0</v>
      </c>
      <c r="L48" s="13">
        <f t="shared" ref="L48:M48" si="16">+SUM(L34:L47)</f>
        <v>0</v>
      </c>
      <c r="M48" s="13">
        <f t="shared" si="16"/>
        <v>0</v>
      </c>
    </row>
    <row r="49" spans="1:13" ht="24.95" customHeight="1" x14ac:dyDescent="0.2">
      <c r="A49" s="42"/>
      <c r="B49" s="77" t="s">
        <v>54</v>
      </c>
      <c r="C49" s="78"/>
      <c r="D49" s="78"/>
      <c r="E49" s="78"/>
      <c r="F49" s="78"/>
      <c r="G49" s="78"/>
      <c r="H49" s="78"/>
      <c r="I49" s="78"/>
      <c r="J49" s="78"/>
      <c r="K49" s="78"/>
      <c r="L49" s="79"/>
      <c r="M49" s="14">
        <f>+ROUND(M48,2)</f>
        <v>0</v>
      </c>
    </row>
    <row r="50" spans="1:13" ht="24.75" customHeight="1" x14ac:dyDescent="0.2">
      <c r="A50" s="41" t="s">
        <v>46</v>
      </c>
      <c r="B50" s="73" t="s">
        <v>80</v>
      </c>
      <c r="C50" s="64"/>
      <c r="D50" s="64"/>
      <c r="E50" s="64"/>
      <c r="F50" s="64"/>
      <c r="G50" s="64"/>
      <c r="H50" s="64"/>
      <c r="I50" s="64"/>
      <c r="J50" s="64"/>
      <c r="K50" s="64"/>
      <c r="L50" s="64"/>
      <c r="M50" s="65"/>
    </row>
    <row r="51" spans="1:13" ht="24.95" customHeight="1" x14ac:dyDescent="0.2">
      <c r="A51" s="39" t="s">
        <v>108</v>
      </c>
      <c r="B51" s="27" t="s">
        <v>128</v>
      </c>
      <c r="C51" s="28"/>
      <c r="D51" s="54">
        <v>44105</v>
      </c>
      <c r="E51" s="54">
        <v>44469</v>
      </c>
      <c r="F51" s="29">
        <v>270</v>
      </c>
      <c r="G51" s="26">
        <v>0</v>
      </c>
      <c r="H51" s="20">
        <f>+ROUND(G51,2)</f>
        <v>0</v>
      </c>
      <c r="I51" s="21">
        <f>+H51*0.22</f>
        <v>0</v>
      </c>
      <c r="J51" s="22">
        <f>+I51+H51</f>
        <v>0</v>
      </c>
      <c r="K51" s="6">
        <f>+F51*H51</f>
        <v>0</v>
      </c>
      <c r="L51" s="6">
        <f>+I51*F51</f>
        <v>0</v>
      </c>
      <c r="M51" s="6">
        <f>+J51*F51</f>
        <v>0</v>
      </c>
    </row>
    <row r="52" spans="1:13" ht="24.95" customHeight="1" x14ac:dyDescent="0.2">
      <c r="A52" s="39" t="s">
        <v>107</v>
      </c>
      <c r="B52" s="27" t="s">
        <v>130</v>
      </c>
      <c r="C52" s="28"/>
      <c r="D52" s="54">
        <v>44105</v>
      </c>
      <c r="E52" s="54">
        <v>44469</v>
      </c>
      <c r="F52" s="29">
        <v>2</v>
      </c>
      <c r="G52" s="26">
        <v>0</v>
      </c>
      <c r="H52" s="20">
        <f t="shared" ref="H52:H65" si="17">+ROUND(G52,2)</f>
        <v>0</v>
      </c>
      <c r="I52" s="21">
        <f t="shared" ref="I52:I65" si="18">+H52*0.22</f>
        <v>0</v>
      </c>
      <c r="J52" s="22">
        <f t="shared" ref="J52:J58" si="19">+I52+H52</f>
        <v>0</v>
      </c>
      <c r="K52" s="6">
        <f t="shared" ref="K52:K58" si="20">+F52*H52</f>
        <v>0</v>
      </c>
      <c r="L52" s="6">
        <f t="shared" ref="L52:L58" si="21">+I52*F52</f>
        <v>0</v>
      </c>
      <c r="M52" s="6">
        <f t="shared" ref="M52:M58" si="22">+J52*F52</f>
        <v>0</v>
      </c>
    </row>
    <row r="53" spans="1:13" ht="24.95" customHeight="1" x14ac:dyDescent="0.2">
      <c r="A53" s="39" t="s">
        <v>109</v>
      </c>
      <c r="B53" s="27" t="s">
        <v>131</v>
      </c>
      <c r="C53" s="28"/>
      <c r="D53" s="54">
        <v>44105</v>
      </c>
      <c r="E53" s="54">
        <v>44469</v>
      </c>
      <c r="F53" s="29">
        <v>49</v>
      </c>
      <c r="G53" s="26">
        <v>0</v>
      </c>
      <c r="H53" s="20">
        <f t="shared" si="17"/>
        <v>0</v>
      </c>
      <c r="I53" s="21">
        <f t="shared" si="18"/>
        <v>0</v>
      </c>
      <c r="J53" s="22">
        <f t="shared" si="19"/>
        <v>0</v>
      </c>
      <c r="K53" s="6">
        <f t="shared" si="20"/>
        <v>0</v>
      </c>
      <c r="L53" s="6">
        <f t="shared" si="21"/>
        <v>0</v>
      </c>
      <c r="M53" s="6">
        <f t="shared" si="22"/>
        <v>0</v>
      </c>
    </row>
    <row r="54" spans="1:13" ht="24.95" customHeight="1" x14ac:dyDescent="0.2">
      <c r="A54" s="39" t="s">
        <v>110</v>
      </c>
      <c r="B54" s="27" t="s">
        <v>132</v>
      </c>
      <c r="C54" s="28"/>
      <c r="D54" s="54">
        <v>44105</v>
      </c>
      <c r="E54" s="54">
        <v>44469</v>
      </c>
      <c r="F54" s="29">
        <v>1</v>
      </c>
      <c r="G54" s="26">
        <v>0</v>
      </c>
      <c r="H54" s="20">
        <f t="shared" si="17"/>
        <v>0</v>
      </c>
      <c r="I54" s="21">
        <f t="shared" si="18"/>
        <v>0</v>
      </c>
      <c r="J54" s="22">
        <f t="shared" si="19"/>
        <v>0</v>
      </c>
      <c r="K54" s="6">
        <f t="shared" si="20"/>
        <v>0</v>
      </c>
      <c r="L54" s="6">
        <f t="shared" si="21"/>
        <v>0</v>
      </c>
      <c r="M54" s="6">
        <f t="shared" si="22"/>
        <v>0</v>
      </c>
    </row>
    <row r="55" spans="1:13" ht="24.95" customHeight="1" x14ac:dyDescent="0.2">
      <c r="A55" s="39" t="s">
        <v>111</v>
      </c>
      <c r="B55" s="27" t="s">
        <v>133</v>
      </c>
      <c r="C55" s="28"/>
      <c r="D55" s="54">
        <v>44105</v>
      </c>
      <c r="E55" s="54">
        <v>44469</v>
      </c>
      <c r="F55" s="29">
        <v>2</v>
      </c>
      <c r="G55" s="26">
        <v>0</v>
      </c>
      <c r="H55" s="20">
        <f t="shared" ref="H55" si="23">+ROUND(G55,2)</f>
        <v>0</v>
      </c>
      <c r="I55" s="21">
        <f t="shared" ref="I55" si="24">+H55*0.22</f>
        <v>0</v>
      </c>
      <c r="J55" s="22">
        <f t="shared" ref="J55" si="25">+I55+H55</f>
        <v>0</v>
      </c>
      <c r="K55" s="6">
        <f t="shared" ref="K55" si="26">+F55*H55</f>
        <v>0</v>
      </c>
      <c r="L55" s="6">
        <f t="shared" ref="L55" si="27">+I55*F55</f>
        <v>0</v>
      </c>
      <c r="M55" s="6">
        <f t="shared" ref="M55" si="28">+J55*F55</f>
        <v>0</v>
      </c>
    </row>
    <row r="56" spans="1:13" ht="68.25" customHeight="1" x14ac:dyDescent="0.2">
      <c r="A56" s="39" t="s">
        <v>112</v>
      </c>
      <c r="B56" s="27" t="s">
        <v>145</v>
      </c>
      <c r="C56" s="25"/>
      <c r="D56" s="54">
        <v>44105</v>
      </c>
      <c r="E56" s="54">
        <v>44469</v>
      </c>
      <c r="F56" s="29">
        <v>2</v>
      </c>
      <c r="G56" s="26">
        <v>0</v>
      </c>
      <c r="H56" s="20">
        <f t="shared" si="17"/>
        <v>0</v>
      </c>
      <c r="I56" s="21">
        <f t="shared" si="18"/>
        <v>0</v>
      </c>
      <c r="J56" s="22">
        <f t="shared" si="19"/>
        <v>0</v>
      </c>
      <c r="K56" s="6">
        <f t="shared" si="20"/>
        <v>0</v>
      </c>
      <c r="L56" s="6">
        <f t="shared" si="21"/>
        <v>0</v>
      </c>
      <c r="M56" s="6">
        <f t="shared" si="22"/>
        <v>0</v>
      </c>
    </row>
    <row r="57" spans="1:13" ht="36" x14ac:dyDescent="0.2">
      <c r="A57" s="39" t="s">
        <v>113</v>
      </c>
      <c r="B57" s="27" t="s">
        <v>134</v>
      </c>
      <c r="C57" s="25"/>
      <c r="D57" s="54">
        <v>44105</v>
      </c>
      <c r="E57" s="54">
        <v>44469</v>
      </c>
      <c r="F57" s="29">
        <v>3</v>
      </c>
      <c r="G57" s="26">
        <v>0</v>
      </c>
      <c r="H57" s="20">
        <f t="shared" si="17"/>
        <v>0</v>
      </c>
      <c r="I57" s="21">
        <f t="shared" si="18"/>
        <v>0</v>
      </c>
      <c r="J57" s="22">
        <f t="shared" si="19"/>
        <v>0</v>
      </c>
      <c r="K57" s="6">
        <f t="shared" si="20"/>
        <v>0</v>
      </c>
      <c r="L57" s="6">
        <f t="shared" si="21"/>
        <v>0</v>
      </c>
      <c r="M57" s="6">
        <f t="shared" si="22"/>
        <v>0</v>
      </c>
    </row>
    <row r="58" spans="1:13" ht="36" x14ac:dyDescent="0.2">
      <c r="A58" s="39" t="s">
        <v>114</v>
      </c>
      <c r="B58" s="27" t="s">
        <v>135</v>
      </c>
      <c r="C58" s="25"/>
      <c r="D58" s="54">
        <v>44105</v>
      </c>
      <c r="E58" s="54">
        <v>44469</v>
      </c>
      <c r="F58" s="29">
        <v>3</v>
      </c>
      <c r="G58" s="26">
        <v>0</v>
      </c>
      <c r="H58" s="20">
        <f t="shared" si="17"/>
        <v>0</v>
      </c>
      <c r="I58" s="21">
        <f t="shared" si="18"/>
        <v>0</v>
      </c>
      <c r="J58" s="22">
        <f t="shared" si="19"/>
        <v>0</v>
      </c>
      <c r="K58" s="6">
        <f t="shared" si="20"/>
        <v>0</v>
      </c>
      <c r="L58" s="6">
        <f t="shared" si="21"/>
        <v>0</v>
      </c>
      <c r="M58" s="6">
        <f t="shared" si="22"/>
        <v>0</v>
      </c>
    </row>
    <row r="59" spans="1:13" ht="24.95" customHeight="1" x14ac:dyDescent="0.2">
      <c r="A59" s="46" t="s">
        <v>129</v>
      </c>
      <c r="B59" s="31" t="s">
        <v>219</v>
      </c>
      <c r="C59" s="35"/>
      <c r="D59" s="54">
        <v>44105</v>
      </c>
      <c r="E59" s="54">
        <v>44469</v>
      </c>
      <c r="F59" s="29">
        <v>2</v>
      </c>
      <c r="G59" s="26">
        <v>0</v>
      </c>
      <c r="H59" s="20">
        <f t="shared" si="17"/>
        <v>0</v>
      </c>
      <c r="I59" s="21">
        <f t="shared" si="18"/>
        <v>0</v>
      </c>
      <c r="J59" s="22">
        <f t="shared" ref="J59:J65" si="29">+I59+H59</f>
        <v>0</v>
      </c>
      <c r="K59" s="6">
        <f t="shared" ref="K59:K65" si="30">+F59*H59</f>
        <v>0</v>
      </c>
      <c r="L59" s="6">
        <f t="shared" ref="L59:L65" si="31">+I59*F59</f>
        <v>0</v>
      </c>
      <c r="M59" s="6">
        <f t="shared" ref="M59:M65" si="32">+J59*F59</f>
        <v>0</v>
      </c>
    </row>
    <row r="60" spans="1:13" ht="24.95" customHeight="1" x14ac:dyDescent="0.2">
      <c r="A60" s="46" t="s">
        <v>226</v>
      </c>
      <c r="B60" s="31" t="s">
        <v>220</v>
      </c>
      <c r="C60" s="56"/>
      <c r="D60" s="54">
        <v>44158</v>
      </c>
      <c r="E60" s="54">
        <v>44469</v>
      </c>
      <c r="F60" s="29">
        <v>18</v>
      </c>
      <c r="G60" s="26">
        <v>0</v>
      </c>
      <c r="H60" s="20">
        <f t="shared" si="17"/>
        <v>0</v>
      </c>
      <c r="I60" s="21">
        <f t="shared" si="18"/>
        <v>0</v>
      </c>
      <c r="J60" s="22">
        <f t="shared" si="29"/>
        <v>0</v>
      </c>
      <c r="K60" s="6">
        <f t="shared" si="30"/>
        <v>0</v>
      </c>
      <c r="L60" s="6">
        <f t="shared" si="31"/>
        <v>0</v>
      </c>
      <c r="M60" s="6">
        <f t="shared" si="32"/>
        <v>0</v>
      </c>
    </row>
    <row r="61" spans="1:13" ht="24.95" customHeight="1" x14ac:dyDescent="0.2">
      <c r="A61" s="46" t="s">
        <v>227</v>
      </c>
      <c r="B61" s="31" t="s">
        <v>221</v>
      </c>
      <c r="C61" s="56"/>
      <c r="D61" s="54">
        <v>44158</v>
      </c>
      <c r="E61" s="54">
        <v>44469</v>
      </c>
      <c r="F61" s="29">
        <v>10</v>
      </c>
      <c r="G61" s="26">
        <v>0</v>
      </c>
      <c r="H61" s="20">
        <f t="shared" si="17"/>
        <v>0</v>
      </c>
      <c r="I61" s="21">
        <f t="shared" si="18"/>
        <v>0</v>
      </c>
      <c r="J61" s="22">
        <f t="shared" si="29"/>
        <v>0</v>
      </c>
      <c r="K61" s="6">
        <f t="shared" si="30"/>
        <v>0</v>
      </c>
      <c r="L61" s="6">
        <f t="shared" si="31"/>
        <v>0</v>
      </c>
      <c r="M61" s="6">
        <f t="shared" si="32"/>
        <v>0</v>
      </c>
    </row>
    <row r="62" spans="1:13" ht="24.95" customHeight="1" x14ac:dyDescent="0.2">
      <c r="A62" s="46" t="s">
        <v>228</v>
      </c>
      <c r="B62" s="31" t="s">
        <v>222</v>
      </c>
      <c r="C62" s="56"/>
      <c r="D62" s="54">
        <v>44158</v>
      </c>
      <c r="E62" s="54">
        <v>44469</v>
      </c>
      <c r="F62" s="29">
        <v>2</v>
      </c>
      <c r="G62" s="26">
        <v>0</v>
      </c>
      <c r="H62" s="20">
        <f t="shared" si="17"/>
        <v>0</v>
      </c>
      <c r="I62" s="21">
        <f t="shared" si="18"/>
        <v>0</v>
      </c>
      <c r="J62" s="22">
        <f t="shared" si="29"/>
        <v>0</v>
      </c>
      <c r="K62" s="6">
        <f t="shared" si="30"/>
        <v>0</v>
      </c>
      <c r="L62" s="6">
        <f t="shared" si="31"/>
        <v>0</v>
      </c>
      <c r="M62" s="6">
        <f t="shared" si="32"/>
        <v>0</v>
      </c>
    </row>
    <row r="63" spans="1:13" ht="24.95" customHeight="1" x14ac:dyDescent="0.2">
      <c r="A63" s="46" t="s">
        <v>229</v>
      </c>
      <c r="B63" s="31" t="s">
        <v>223</v>
      </c>
      <c r="C63" s="56"/>
      <c r="D63" s="54">
        <v>44013</v>
      </c>
      <c r="E63" s="54">
        <v>44469</v>
      </c>
      <c r="F63" s="29">
        <v>2</v>
      </c>
      <c r="G63" s="26">
        <v>0</v>
      </c>
      <c r="H63" s="20">
        <f t="shared" si="17"/>
        <v>0</v>
      </c>
      <c r="I63" s="21">
        <f t="shared" si="18"/>
        <v>0</v>
      </c>
      <c r="J63" s="22">
        <f t="shared" si="29"/>
        <v>0</v>
      </c>
      <c r="K63" s="6">
        <f t="shared" si="30"/>
        <v>0</v>
      </c>
      <c r="L63" s="6">
        <f t="shared" si="31"/>
        <v>0</v>
      </c>
      <c r="M63" s="6">
        <f t="shared" si="32"/>
        <v>0</v>
      </c>
    </row>
    <row r="64" spans="1:13" ht="24.95" customHeight="1" x14ac:dyDescent="0.2">
      <c r="A64" s="46" t="s">
        <v>230</v>
      </c>
      <c r="B64" s="31" t="s">
        <v>225</v>
      </c>
      <c r="C64" s="56"/>
      <c r="D64" s="54">
        <v>44013</v>
      </c>
      <c r="E64" s="54">
        <v>44469</v>
      </c>
      <c r="F64" s="29">
        <v>5</v>
      </c>
      <c r="G64" s="26">
        <v>0</v>
      </c>
      <c r="H64" s="20">
        <f t="shared" si="17"/>
        <v>0</v>
      </c>
      <c r="I64" s="21">
        <f t="shared" si="18"/>
        <v>0</v>
      </c>
      <c r="J64" s="22">
        <f t="shared" si="29"/>
        <v>0</v>
      </c>
      <c r="K64" s="6">
        <f t="shared" si="30"/>
        <v>0</v>
      </c>
      <c r="L64" s="6">
        <f t="shared" si="31"/>
        <v>0</v>
      </c>
      <c r="M64" s="6">
        <f t="shared" si="32"/>
        <v>0</v>
      </c>
    </row>
    <row r="65" spans="1:13" ht="24.95" customHeight="1" x14ac:dyDescent="0.2">
      <c r="A65" s="46" t="s">
        <v>231</v>
      </c>
      <c r="B65" s="31" t="s">
        <v>224</v>
      </c>
      <c r="C65" s="56"/>
      <c r="D65" s="54">
        <v>44013</v>
      </c>
      <c r="E65" s="54">
        <v>44469</v>
      </c>
      <c r="F65" s="29">
        <v>1</v>
      </c>
      <c r="G65" s="26">
        <v>0</v>
      </c>
      <c r="H65" s="20">
        <f t="shared" si="17"/>
        <v>0</v>
      </c>
      <c r="I65" s="21">
        <f t="shared" si="18"/>
        <v>0</v>
      </c>
      <c r="J65" s="22">
        <f t="shared" si="29"/>
        <v>0</v>
      </c>
      <c r="K65" s="6">
        <f t="shared" si="30"/>
        <v>0</v>
      </c>
      <c r="L65" s="6">
        <f t="shared" si="31"/>
        <v>0</v>
      </c>
      <c r="M65" s="6">
        <f t="shared" si="32"/>
        <v>0</v>
      </c>
    </row>
    <row r="66" spans="1:13" ht="26.25" customHeight="1" x14ac:dyDescent="0.2">
      <c r="A66" s="30"/>
      <c r="B66" s="63" t="s">
        <v>79</v>
      </c>
      <c r="C66" s="64"/>
      <c r="D66" s="64"/>
      <c r="E66" s="64"/>
      <c r="F66" s="64"/>
      <c r="G66" s="64"/>
      <c r="H66" s="64"/>
      <c r="I66" s="64"/>
      <c r="J66" s="65"/>
      <c r="K66" s="13">
        <f>+SUM(K51:K65)</f>
        <v>0</v>
      </c>
      <c r="L66" s="13">
        <f>+SUM(L51:L65)</f>
        <v>0</v>
      </c>
      <c r="M66" s="13">
        <f>+SUM(M51:M65)</f>
        <v>0</v>
      </c>
    </row>
    <row r="67" spans="1:13" ht="24.95" customHeight="1" x14ac:dyDescent="0.2">
      <c r="A67" s="42"/>
      <c r="B67" s="77" t="s">
        <v>57</v>
      </c>
      <c r="C67" s="78"/>
      <c r="D67" s="78"/>
      <c r="E67" s="78"/>
      <c r="F67" s="78"/>
      <c r="G67" s="78"/>
      <c r="H67" s="78"/>
      <c r="I67" s="78"/>
      <c r="J67" s="78"/>
      <c r="K67" s="78"/>
      <c r="L67" s="79"/>
      <c r="M67" s="14">
        <f>+ROUND(M66,2)</f>
        <v>0</v>
      </c>
    </row>
    <row r="68" spans="1:13" ht="24.95" customHeight="1" x14ac:dyDescent="0.2">
      <c r="A68" s="44" t="s">
        <v>47</v>
      </c>
      <c r="B68" s="73" t="s">
        <v>83</v>
      </c>
      <c r="C68" s="64"/>
      <c r="D68" s="64"/>
      <c r="E68" s="64"/>
      <c r="F68" s="64"/>
      <c r="G68" s="64"/>
      <c r="H68" s="64"/>
      <c r="I68" s="64"/>
      <c r="J68" s="64"/>
      <c r="K68" s="64"/>
      <c r="L68" s="64"/>
      <c r="M68" s="65"/>
    </row>
    <row r="69" spans="1:13" ht="24.95" customHeight="1" x14ac:dyDescent="0.2">
      <c r="A69" s="39" t="s">
        <v>115</v>
      </c>
      <c r="B69" s="47" t="s">
        <v>144</v>
      </c>
      <c r="C69" s="5"/>
      <c r="D69" s="11">
        <v>44044</v>
      </c>
      <c r="E69" s="11">
        <v>44408</v>
      </c>
      <c r="F69" s="10">
        <v>600</v>
      </c>
      <c r="G69" s="19">
        <v>0</v>
      </c>
      <c r="H69" s="20">
        <f>+ROUND(G69,2)</f>
        <v>0</v>
      </c>
      <c r="I69" s="21">
        <f>+H69*0.22</f>
        <v>0</v>
      </c>
      <c r="J69" s="22">
        <f>+I69+H69</f>
        <v>0</v>
      </c>
      <c r="K69" s="6">
        <f>+F69*H69</f>
        <v>0</v>
      </c>
      <c r="L69" s="6">
        <f>+I69*F69</f>
        <v>0</v>
      </c>
      <c r="M69" s="6">
        <f>+J69*F69</f>
        <v>0</v>
      </c>
    </row>
    <row r="70" spans="1:13" ht="24.95" customHeight="1" x14ac:dyDescent="0.2">
      <c r="A70" s="42"/>
      <c r="B70" s="63" t="s">
        <v>34</v>
      </c>
      <c r="C70" s="64"/>
      <c r="D70" s="64"/>
      <c r="E70" s="64"/>
      <c r="F70" s="64"/>
      <c r="G70" s="64"/>
      <c r="H70" s="64"/>
      <c r="I70" s="64"/>
      <c r="J70" s="65"/>
      <c r="K70" s="13">
        <f>+SUM(K69:K69)</f>
        <v>0</v>
      </c>
      <c r="L70" s="13">
        <f>+SUM(L69:L69)</f>
        <v>0</v>
      </c>
      <c r="M70" s="13">
        <f>+SUM(M69:M69)</f>
        <v>0</v>
      </c>
    </row>
    <row r="71" spans="1:13" ht="24.95" customHeight="1" x14ac:dyDescent="0.2">
      <c r="A71" s="42"/>
      <c r="B71" s="77" t="s">
        <v>36</v>
      </c>
      <c r="C71" s="78"/>
      <c r="D71" s="78"/>
      <c r="E71" s="78"/>
      <c r="F71" s="78"/>
      <c r="G71" s="78"/>
      <c r="H71" s="78"/>
      <c r="I71" s="78"/>
      <c r="J71" s="78"/>
      <c r="K71" s="78"/>
      <c r="L71" s="79"/>
      <c r="M71" s="14">
        <f>+ROUND(M70,2)</f>
        <v>0</v>
      </c>
    </row>
    <row r="72" spans="1:13" ht="24.95" customHeight="1" x14ac:dyDescent="0.2">
      <c r="A72" s="44" t="s">
        <v>48</v>
      </c>
      <c r="B72" s="73" t="s">
        <v>181</v>
      </c>
      <c r="C72" s="64"/>
      <c r="D72" s="64"/>
      <c r="E72" s="64"/>
      <c r="F72" s="64"/>
      <c r="G72" s="64"/>
      <c r="H72" s="64"/>
      <c r="I72" s="64"/>
      <c r="J72" s="64"/>
      <c r="K72" s="64"/>
      <c r="L72" s="64"/>
      <c r="M72" s="65"/>
    </row>
    <row r="73" spans="1:13" ht="24.95" customHeight="1" x14ac:dyDescent="0.2">
      <c r="A73" s="44"/>
      <c r="B73" s="73" t="s">
        <v>182</v>
      </c>
      <c r="C73" s="64"/>
      <c r="D73" s="64"/>
      <c r="E73" s="64"/>
      <c r="F73" s="64"/>
      <c r="G73" s="64"/>
      <c r="H73" s="64"/>
      <c r="I73" s="64"/>
      <c r="J73" s="64"/>
      <c r="K73" s="64"/>
      <c r="L73" s="64"/>
      <c r="M73" s="65"/>
    </row>
    <row r="74" spans="1:13" ht="36" customHeight="1" x14ac:dyDescent="0.2">
      <c r="A74" s="39" t="s">
        <v>116</v>
      </c>
      <c r="B74" s="47" t="s">
        <v>184</v>
      </c>
      <c r="C74" s="5"/>
      <c r="D74" s="11">
        <v>44013</v>
      </c>
      <c r="E74" s="11">
        <v>44377</v>
      </c>
      <c r="F74" s="10">
        <v>50</v>
      </c>
      <c r="G74" s="19">
        <v>0</v>
      </c>
      <c r="H74" s="20">
        <f>+ROUND(G74,2)</f>
        <v>0</v>
      </c>
      <c r="I74" s="21">
        <f>+H74*0.22</f>
        <v>0</v>
      </c>
      <c r="J74" s="22">
        <f>+I74+H74</f>
        <v>0</v>
      </c>
      <c r="K74" s="6">
        <f>+F74*H74</f>
        <v>0</v>
      </c>
      <c r="L74" s="6">
        <f>+I74*F74</f>
        <v>0</v>
      </c>
      <c r="M74" s="6">
        <f>+J74*F74</f>
        <v>0</v>
      </c>
    </row>
    <row r="75" spans="1:13" ht="24.95" customHeight="1" x14ac:dyDescent="0.2">
      <c r="A75" s="42"/>
      <c r="B75" s="63" t="s">
        <v>182</v>
      </c>
      <c r="C75" s="64"/>
      <c r="D75" s="64"/>
      <c r="E75" s="64"/>
      <c r="F75" s="64"/>
      <c r="G75" s="64"/>
      <c r="H75" s="64"/>
      <c r="I75" s="64"/>
      <c r="J75" s="65"/>
      <c r="K75" s="13">
        <f>+SUM(K74:K74)</f>
        <v>0</v>
      </c>
      <c r="L75" s="13">
        <f>+SUM(L74:L74)</f>
        <v>0</v>
      </c>
      <c r="M75" s="13">
        <f>+SUM(M74:M74)</f>
        <v>0</v>
      </c>
    </row>
    <row r="76" spans="1:13" ht="24.95" customHeight="1" x14ac:dyDescent="0.2">
      <c r="A76" s="44"/>
      <c r="B76" s="73" t="s">
        <v>183</v>
      </c>
      <c r="C76" s="64"/>
      <c r="D76" s="64"/>
      <c r="E76" s="64"/>
      <c r="F76" s="64"/>
      <c r="G76" s="64"/>
      <c r="H76" s="64"/>
      <c r="I76" s="64"/>
      <c r="J76" s="64"/>
      <c r="K76" s="64"/>
      <c r="L76" s="64"/>
      <c r="M76" s="65"/>
    </row>
    <row r="77" spans="1:13" ht="36" customHeight="1" x14ac:dyDescent="0.2">
      <c r="A77" s="39" t="s">
        <v>244</v>
      </c>
      <c r="B77" s="47" t="s">
        <v>185</v>
      </c>
      <c r="C77" s="5"/>
      <c r="D77" s="11">
        <v>44013</v>
      </c>
      <c r="E77" s="11">
        <v>44377</v>
      </c>
      <c r="F77" s="10">
        <v>450</v>
      </c>
      <c r="G77" s="19">
        <v>0</v>
      </c>
      <c r="H77" s="20">
        <f>+ROUND(G77,2)</f>
        <v>0</v>
      </c>
      <c r="I77" s="21">
        <f>+H77*0.22</f>
        <v>0</v>
      </c>
      <c r="J77" s="22">
        <f>+I77+H77</f>
        <v>0</v>
      </c>
      <c r="K77" s="6">
        <f>+F77*H77</f>
        <v>0</v>
      </c>
      <c r="L77" s="6">
        <f>+I77*F77</f>
        <v>0</v>
      </c>
      <c r="M77" s="6">
        <f>+J77*F77</f>
        <v>0</v>
      </c>
    </row>
    <row r="78" spans="1:13" ht="24.95" customHeight="1" x14ac:dyDescent="0.2">
      <c r="A78" s="42"/>
      <c r="B78" s="63" t="s">
        <v>183</v>
      </c>
      <c r="C78" s="64"/>
      <c r="D78" s="64"/>
      <c r="E78" s="64"/>
      <c r="F78" s="64"/>
      <c r="G78" s="64"/>
      <c r="H78" s="64"/>
      <c r="I78" s="64"/>
      <c r="J78" s="65"/>
      <c r="K78" s="13">
        <f>+SUM(K77:K77)</f>
        <v>0</v>
      </c>
      <c r="L78" s="13">
        <f>+SUM(L77:L77)</f>
        <v>0</v>
      </c>
      <c r="M78" s="13">
        <f>+SUM(M77:M77)</f>
        <v>0</v>
      </c>
    </row>
    <row r="79" spans="1:13" ht="24.95" customHeight="1" x14ac:dyDescent="0.2">
      <c r="A79" s="42"/>
      <c r="B79" s="77" t="s">
        <v>37</v>
      </c>
      <c r="C79" s="78"/>
      <c r="D79" s="78"/>
      <c r="E79" s="78"/>
      <c r="F79" s="78"/>
      <c r="G79" s="78"/>
      <c r="H79" s="78"/>
      <c r="I79" s="78"/>
      <c r="J79" s="78"/>
      <c r="K79" s="78"/>
      <c r="L79" s="79"/>
      <c r="M79" s="14">
        <f>+ROUND(M75+M78,2)</f>
        <v>0</v>
      </c>
    </row>
    <row r="80" spans="1:13" ht="24.95" customHeight="1" x14ac:dyDescent="0.2">
      <c r="A80" s="41" t="s">
        <v>49</v>
      </c>
      <c r="B80" s="73" t="s">
        <v>186</v>
      </c>
      <c r="C80" s="64"/>
      <c r="D80" s="64"/>
      <c r="E80" s="64"/>
      <c r="F80" s="64"/>
      <c r="G80" s="64"/>
      <c r="H80" s="64"/>
      <c r="I80" s="64"/>
      <c r="J80" s="64"/>
      <c r="K80" s="64"/>
      <c r="L80" s="64"/>
      <c r="M80" s="65"/>
    </row>
    <row r="81" spans="1:13" ht="24.95" customHeight="1" x14ac:dyDescent="0.2">
      <c r="A81" s="41"/>
      <c r="B81" s="73" t="s">
        <v>187</v>
      </c>
      <c r="C81" s="74"/>
      <c r="D81" s="74"/>
      <c r="E81" s="74"/>
      <c r="F81" s="74"/>
      <c r="G81" s="74"/>
      <c r="H81" s="74"/>
      <c r="I81" s="74"/>
      <c r="J81" s="74"/>
      <c r="K81" s="74"/>
      <c r="L81" s="74"/>
      <c r="M81" s="75"/>
    </row>
    <row r="82" spans="1:13" ht="24.95" customHeight="1" x14ac:dyDescent="0.2">
      <c r="A82" s="39" t="s">
        <v>117</v>
      </c>
      <c r="B82" s="24" t="s">
        <v>191</v>
      </c>
      <c r="C82" s="5"/>
      <c r="D82" s="11">
        <v>44013</v>
      </c>
      <c r="E82" s="11">
        <v>44377</v>
      </c>
      <c r="F82" s="10">
        <v>30</v>
      </c>
      <c r="G82" s="19">
        <v>0</v>
      </c>
      <c r="H82" s="20">
        <f>+ROUND(G82,2)</f>
        <v>0</v>
      </c>
      <c r="I82" s="21">
        <f>+H82*0.22</f>
        <v>0</v>
      </c>
      <c r="J82" s="22">
        <f>+I82+H82</f>
        <v>0</v>
      </c>
      <c r="K82" s="6">
        <f>+F82*H82</f>
        <v>0</v>
      </c>
      <c r="L82" s="6">
        <f>+I82*F82</f>
        <v>0</v>
      </c>
      <c r="M82" s="6">
        <f>+J82*F82</f>
        <v>0</v>
      </c>
    </row>
    <row r="83" spans="1:13" ht="24.95" customHeight="1" x14ac:dyDescent="0.2">
      <c r="A83" s="39"/>
      <c r="B83" s="76" t="s">
        <v>187</v>
      </c>
      <c r="C83" s="74"/>
      <c r="D83" s="74"/>
      <c r="E83" s="74"/>
      <c r="F83" s="74"/>
      <c r="G83" s="74"/>
      <c r="H83" s="74"/>
      <c r="I83" s="74"/>
      <c r="J83" s="75"/>
      <c r="K83" s="13">
        <f t="shared" ref="K83:M83" si="33">+SUM(K82:K82)</f>
        <v>0</v>
      </c>
      <c r="L83" s="13">
        <f t="shared" si="33"/>
        <v>0</v>
      </c>
      <c r="M83" s="13">
        <f t="shared" si="33"/>
        <v>0</v>
      </c>
    </row>
    <row r="84" spans="1:13" ht="24.95" customHeight="1" x14ac:dyDescent="0.2">
      <c r="A84" s="55"/>
      <c r="B84" s="73" t="s">
        <v>188</v>
      </c>
      <c r="C84" s="64"/>
      <c r="D84" s="64"/>
      <c r="E84" s="64"/>
      <c r="F84" s="64"/>
      <c r="G84" s="64"/>
      <c r="H84" s="64"/>
      <c r="I84" s="64"/>
      <c r="J84" s="64"/>
      <c r="K84" s="64"/>
      <c r="L84" s="64"/>
      <c r="M84" s="65"/>
    </row>
    <row r="85" spans="1:13" ht="24.95" customHeight="1" x14ac:dyDescent="0.2">
      <c r="A85" s="39" t="s">
        <v>192</v>
      </c>
      <c r="B85" s="24" t="s">
        <v>190</v>
      </c>
      <c r="C85" s="5"/>
      <c r="D85" s="11">
        <v>44013</v>
      </c>
      <c r="E85" s="11">
        <v>44377</v>
      </c>
      <c r="F85" s="10">
        <v>470</v>
      </c>
      <c r="G85" s="19">
        <v>0</v>
      </c>
      <c r="H85" s="20">
        <f>+ROUND(G85,2)</f>
        <v>0</v>
      </c>
      <c r="I85" s="21">
        <f>+H85*0.22</f>
        <v>0</v>
      </c>
      <c r="J85" s="22">
        <f>+I85+H85</f>
        <v>0</v>
      </c>
      <c r="K85" s="6">
        <f>+F85*H85</f>
        <v>0</v>
      </c>
      <c r="L85" s="6">
        <f>+I85*F85</f>
        <v>0</v>
      </c>
      <c r="M85" s="6">
        <f>+J85*F85</f>
        <v>0</v>
      </c>
    </row>
    <row r="86" spans="1:13" ht="24.95" customHeight="1" x14ac:dyDescent="0.2">
      <c r="A86" s="42"/>
      <c r="B86" s="63" t="s">
        <v>189</v>
      </c>
      <c r="C86" s="64"/>
      <c r="D86" s="64"/>
      <c r="E86" s="64"/>
      <c r="F86" s="64"/>
      <c r="G86" s="64"/>
      <c r="H86" s="64"/>
      <c r="I86" s="64"/>
      <c r="J86" s="65"/>
      <c r="K86" s="13">
        <f>SUM(K82:K85)</f>
        <v>0</v>
      </c>
      <c r="L86" s="13">
        <f>SUM(L82:L85)</f>
        <v>0</v>
      </c>
      <c r="M86" s="13">
        <f>SUM(M82:M85)</f>
        <v>0</v>
      </c>
    </row>
    <row r="87" spans="1:13" ht="24.95" customHeight="1" x14ac:dyDescent="0.2">
      <c r="A87" s="42"/>
      <c r="B87" s="77" t="s">
        <v>141</v>
      </c>
      <c r="C87" s="78"/>
      <c r="D87" s="78"/>
      <c r="E87" s="78"/>
      <c r="F87" s="78"/>
      <c r="G87" s="78"/>
      <c r="H87" s="78"/>
      <c r="I87" s="78"/>
      <c r="J87" s="78"/>
      <c r="K87" s="78"/>
      <c r="L87" s="79"/>
      <c r="M87" s="14">
        <f>+ROUND(M86+M83,2)</f>
        <v>0</v>
      </c>
    </row>
    <row r="88" spans="1:13" ht="24.95" customHeight="1" x14ac:dyDescent="0.2">
      <c r="A88" s="41" t="s">
        <v>50</v>
      </c>
      <c r="B88" s="73" t="s">
        <v>84</v>
      </c>
      <c r="C88" s="64"/>
      <c r="D88" s="64"/>
      <c r="E88" s="64"/>
      <c r="F88" s="64"/>
      <c r="G88" s="64"/>
      <c r="H88" s="64"/>
      <c r="I88" s="64"/>
      <c r="J88" s="64"/>
      <c r="K88" s="64"/>
      <c r="L88" s="64"/>
      <c r="M88" s="65"/>
    </row>
    <row r="89" spans="1:13" ht="28.5" customHeight="1" x14ac:dyDescent="0.2">
      <c r="A89" s="39" t="s">
        <v>118</v>
      </c>
      <c r="B89" s="17" t="s">
        <v>197</v>
      </c>
      <c r="C89" s="5"/>
      <c r="D89" s="11">
        <v>44013</v>
      </c>
      <c r="E89" s="11">
        <v>44377</v>
      </c>
      <c r="F89" s="51">
        <v>55</v>
      </c>
      <c r="G89" s="19">
        <v>0</v>
      </c>
      <c r="H89" s="20">
        <f>+ROUND(G89,2)</f>
        <v>0</v>
      </c>
      <c r="I89" s="21">
        <f>+H89*0.22</f>
        <v>0</v>
      </c>
      <c r="J89" s="22">
        <f>+I89+H89</f>
        <v>0</v>
      </c>
      <c r="K89" s="6">
        <f>+F89*H89</f>
        <v>0</v>
      </c>
      <c r="L89" s="6">
        <f>+I89*F89</f>
        <v>0</v>
      </c>
      <c r="M89" s="6">
        <f>+J89*F89</f>
        <v>0</v>
      </c>
    </row>
    <row r="90" spans="1:13" ht="24.95" customHeight="1" x14ac:dyDescent="0.2">
      <c r="A90" s="42"/>
      <c r="B90" s="63" t="s">
        <v>64</v>
      </c>
      <c r="C90" s="64"/>
      <c r="D90" s="64"/>
      <c r="E90" s="64"/>
      <c r="F90" s="64"/>
      <c r="G90" s="64"/>
      <c r="H90" s="64"/>
      <c r="I90" s="64"/>
      <c r="J90" s="65"/>
      <c r="K90" s="13">
        <f>+SUM(K89:K89)</f>
        <v>0</v>
      </c>
      <c r="L90" s="13">
        <f>+SUM(L89:L89)</f>
        <v>0</v>
      </c>
      <c r="M90" s="13">
        <f>+SUM(M89:M89)</f>
        <v>0</v>
      </c>
    </row>
    <row r="91" spans="1:13" ht="24.95" customHeight="1" x14ac:dyDescent="0.2">
      <c r="A91" s="42"/>
      <c r="B91" s="77" t="s">
        <v>142</v>
      </c>
      <c r="C91" s="78"/>
      <c r="D91" s="78"/>
      <c r="E91" s="78"/>
      <c r="F91" s="78"/>
      <c r="G91" s="78"/>
      <c r="H91" s="78"/>
      <c r="I91" s="78"/>
      <c r="J91" s="78"/>
      <c r="K91" s="78"/>
      <c r="L91" s="79"/>
      <c r="M91" s="14">
        <f>+ROUND(M90,2)</f>
        <v>0</v>
      </c>
    </row>
    <row r="92" spans="1:13" ht="24.95" customHeight="1" x14ac:dyDescent="0.2">
      <c r="A92" s="41" t="s">
        <v>51</v>
      </c>
      <c r="B92" s="73" t="s">
        <v>85</v>
      </c>
      <c r="C92" s="64"/>
      <c r="D92" s="64"/>
      <c r="E92" s="64"/>
      <c r="F92" s="64"/>
      <c r="G92" s="64"/>
      <c r="H92" s="64"/>
      <c r="I92" s="64"/>
      <c r="J92" s="64"/>
      <c r="K92" s="64"/>
      <c r="L92" s="64"/>
      <c r="M92" s="65"/>
    </row>
    <row r="93" spans="1:13" ht="36" x14ac:dyDescent="0.2">
      <c r="A93" s="39" t="s">
        <v>119</v>
      </c>
      <c r="B93" s="17" t="s">
        <v>106</v>
      </c>
      <c r="C93" s="5"/>
      <c r="D93" s="11">
        <v>44013</v>
      </c>
      <c r="E93" s="11">
        <v>44377</v>
      </c>
      <c r="F93" s="51">
        <v>100</v>
      </c>
      <c r="G93" s="19">
        <v>0</v>
      </c>
      <c r="H93" s="20">
        <f>+ROUND(G93,2)</f>
        <v>0</v>
      </c>
      <c r="I93" s="21">
        <f>+H93*0.22</f>
        <v>0</v>
      </c>
      <c r="J93" s="22">
        <f>+I93+H93</f>
        <v>0</v>
      </c>
      <c r="K93" s="6">
        <f>+F93*H93</f>
        <v>0</v>
      </c>
      <c r="L93" s="6">
        <f>+I93*F93</f>
        <v>0</v>
      </c>
      <c r="M93" s="6">
        <f>+J93*F93</f>
        <v>0</v>
      </c>
    </row>
    <row r="94" spans="1:13" ht="24" x14ac:dyDescent="0.2">
      <c r="A94" s="39" t="s">
        <v>120</v>
      </c>
      <c r="B94" s="24" t="s">
        <v>72</v>
      </c>
      <c r="C94" s="5"/>
      <c r="D94" s="11">
        <v>44013</v>
      </c>
      <c r="E94" s="11">
        <v>44377</v>
      </c>
      <c r="F94" s="51">
        <v>100</v>
      </c>
      <c r="G94" s="19">
        <v>0</v>
      </c>
      <c r="H94" s="20">
        <f>+ROUND(G94,2)</f>
        <v>0</v>
      </c>
      <c r="I94" s="21">
        <f>+H94*0.22</f>
        <v>0</v>
      </c>
      <c r="J94" s="22">
        <f>+I94+H94</f>
        <v>0</v>
      </c>
      <c r="K94" s="6">
        <f>+F94*H94</f>
        <v>0</v>
      </c>
      <c r="L94" s="6">
        <f>+I94*F94</f>
        <v>0</v>
      </c>
      <c r="M94" s="6">
        <f>+J94*F94</f>
        <v>0</v>
      </c>
    </row>
    <row r="95" spans="1:13" ht="24.95" customHeight="1" x14ac:dyDescent="0.2">
      <c r="A95" s="41"/>
      <c r="B95" s="63" t="s">
        <v>73</v>
      </c>
      <c r="C95" s="64"/>
      <c r="D95" s="64"/>
      <c r="E95" s="64"/>
      <c r="F95" s="64"/>
      <c r="G95" s="64"/>
      <c r="H95" s="64"/>
      <c r="I95" s="64"/>
      <c r="J95" s="65"/>
      <c r="K95" s="13">
        <f t="shared" ref="K95:L95" si="34">+SUM(K93:K94)</f>
        <v>0</v>
      </c>
      <c r="L95" s="13">
        <f t="shared" si="34"/>
        <v>0</v>
      </c>
      <c r="M95" s="13">
        <f>+SUM(M93:M94)</f>
        <v>0</v>
      </c>
    </row>
    <row r="96" spans="1:13" ht="24.95" customHeight="1" x14ac:dyDescent="0.2">
      <c r="A96" s="44"/>
      <c r="B96" s="77" t="s">
        <v>52</v>
      </c>
      <c r="C96" s="78"/>
      <c r="D96" s="78"/>
      <c r="E96" s="78"/>
      <c r="F96" s="78"/>
      <c r="G96" s="78"/>
      <c r="H96" s="78"/>
      <c r="I96" s="78"/>
      <c r="J96" s="78"/>
      <c r="K96" s="78"/>
      <c r="L96" s="79"/>
      <c r="M96" s="14">
        <f>+ROUND(M95,2)</f>
        <v>0</v>
      </c>
    </row>
    <row r="97" spans="1:13" ht="24.95" customHeight="1" x14ac:dyDescent="0.2">
      <c r="A97" s="41" t="s">
        <v>53</v>
      </c>
      <c r="B97" s="60" t="s">
        <v>167</v>
      </c>
      <c r="C97" s="61"/>
      <c r="D97" s="61"/>
      <c r="E97" s="61"/>
      <c r="F97" s="61"/>
      <c r="G97" s="61"/>
      <c r="H97" s="61"/>
      <c r="I97" s="61"/>
      <c r="J97" s="61"/>
      <c r="K97" s="61"/>
      <c r="L97" s="61"/>
      <c r="M97" s="62"/>
    </row>
    <row r="98" spans="1:13" ht="24.95" customHeight="1" x14ac:dyDescent="0.2">
      <c r="A98" s="39" t="s">
        <v>121</v>
      </c>
      <c r="B98" s="23" t="s">
        <v>39</v>
      </c>
      <c r="C98" s="5"/>
      <c r="D98" s="11">
        <v>44013</v>
      </c>
      <c r="E98" s="15">
        <v>44377</v>
      </c>
      <c r="F98" s="52">
        <v>500</v>
      </c>
      <c r="G98" s="19">
        <v>0</v>
      </c>
      <c r="H98" s="20">
        <f>+ROUND(G98,2)</f>
        <v>0</v>
      </c>
      <c r="I98" s="21">
        <f>+H98*0.22</f>
        <v>0</v>
      </c>
      <c r="J98" s="22">
        <f>+I98+H98</f>
        <v>0</v>
      </c>
      <c r="K98" s="6">
        <f>+F98*H98</f>
        <v>0</v>
      </c>
      <c r="L98" s="6">
        <f>+I98*F98</f>
        <v>0</v>
      </c>
      <c r="M98" s="6">
        <f>+J98*F98</f>
        <v>0</v>
      </c>
    </row>
    <row r="99" spans="1:13" ht="24.95" customHeight="1" x14ac:dyDescent="0.2">
      <c r="A99" s="39" t="s">
        <v>122</v>
      </c>
      <c r="B99" s="23" t="s">
        <v>203</v>
      </c>
      <c r="C99" s="5"/>
      <c r="D99" s="11">
        <v>44013</v>
      </c>
      <c r="E99" s="15">
        <v>44377</v>
      </c>
      <c r="F99" s="52">
        <v>1</v>
      </c>
      <c r="G99" s="19">
        <v>0</v>
      </c>
      <c r="H99" s="20">
        <f>+ROUND(G99,2)</f>
        <v>0</v>
      </c>
      <c r="I99" s="21">
        <f>+H99*0.22</f>
        <v>0</v>
      </c>
      <c r="J99" s="22">
        <f>+I99+H99</f>
        <v>0</v>
      </c>
      <c r="K99" s="6">
        <f>+F99*H99</f>
        <v>0</v>
      </c>
      <c r="L99" s="6">
        <f>+I99*F99</f>
        <v>0</v>
      </c>
      <c r="M99" s="6">
        <f>+J99*F99</f>
        <v>0</v>
      </c>
    </row>
    <row r="100" spans="1:13" ht="24.95" customHeight="1" x14ac:dyDescent="0.2">
      <c r="A100" s="39" t="s">
        <v>245</v>
      </c>
      <c r="B100" s="23" t="s">
        <v>204</v>
      </c>
      <c r="C100" s="5"/>
      <c r="D100" s="11">
        <v>44164</v>
      </c>
      <c r="E100" s="15">
        <v>44377</v>
      </c>
      <c r="F100" s="52">
        <v>1</v>
      </c>
      <c r="G100" s="19">
        <v>0</v>
      </c>
      <c r="H100" s="20">
        <f>+ROUND(G100,2)</f>
        <v>0</v>
      </c>
      <c r="I100" s="21">
        <f>+H100*0.22</f>
        <v>0</v>
      </c>
      <c r="J100" s="22">
        <f>+I100+H100</f>
        <v>0</v>
      </c>
      <c r="K100" s="6">
        <f>+F100*H100</f>
        <v>0</v>
      </c>
      <c r="L100" s="6">
        <f>+I100*F100</f>
        <v>0</v>
      </c>
      <c r="M100" s="6">
        <f>+J100*F100</f>
        <v>0</v>
      </c>
    </row>
    <row r="101" spans="1:13" ht="24.95" customHeight="1" x14ac:dyDescent="0.2">
      <c r="A101" s="42"/>
      <c r="B101" s="63" t="s">
        <v>38</v>
      </c>
      <c r="C101" s="64"/>
      <c r="D101" s="64"/>
      <c r="E101" s="64"/>
      <c r="F101" s="64"/>
      <c r="G101" s="64"/>
      <c r="H101" s="64"/>
      <c r="I101" s="64"/>
      <c r="J101" s="65"/>
      <c r="K101" s="13">
        <f>+SUM(K98:K100)</f>
        <v>0</v>
      </c>
      <c r="L101" s="13">
        <f>+SUM(L98:L100)</f>
        <v>0</v>
      </c>
      <c r="M101" s="13">
        <f>+SUM(M98:M100)</f>
        <v>0</v>
      </c>
    </row>
    <row r="102" spans="1:13" ht="24.95" customHeight="1" x14ac:dyDescent="0.2">
      <c r="A102" s="42"/>
      <c r="B102" s="77" t="s">
        <v>69</v>
      </c>
      <c r="C102" s="78"/>
      <c r="D102" s="78"/>
      <c r="E102" s="78"/>
      <c r="F102" s="78"/>
      <c r="G102" s="78"/>
      <c r="H102" s="78"/>
      <c r="I102" s="78"/>
      <c r="J102" s="78"/>
      <c r="K102" s="78"/>
      <c r="L102" s="79"/>
      <c r="M102" s="14">
        <f>+ROUND(M101,2)</f>
        <v>0</v>
      </c>
    </row>
    <row r="103" spans="1:13" ht="24.95" customHeight="1" x14ac:dyDescent="0.2">
      <c r="A103" s="41" t="s">
        <v>60</v>
      </c>
      <c r="B103" s="73" t="s">
        <v>195</v>
      </c>
      <c r="C103" s="64"/>
      <c r="D103" s="64"/>
      <c r="E103" s="64"/>
      <c r="F103" s="64"/>
      <c r="G103" s="64"/>
      <c r="H103" s="64"/>
      <c r="I103" s="64"/>
      <c r="J103" s="64"/>
      <c r="K103" s="64"/>
      <c r="L103" s="64"/>
      <c r="M103" s="65"/>
    </row>
    <row r="104" spans="1:13" ht="24.95" customHeight="1" x14ac:dyDescent="0.2">
      <c r="A104" s="41"/>
      <c r="B104" s="73" t="s">
        <v>194</v>
      </c>
      <c r="C104" s="74"/>
      <c r="D104" s="74"/>
      <c r="E104" s="74"/>
      <c r="F104" s="74"/>
      <c r="G104" s="74"/>
      <c r="H104" s="74"/>
      <c r="I104" s="74"/>
      <c r="J104" s="74"/>
      <c r="K104" s="74"/>
      <c r="L104" s="74"/>
      <c r="M104" s="75"/>
    </row>
    <row r="105" spans="1:13" ht="24.95" customHeight="1" x14ac:dyDescent="0.2">
      <c r="A105" s="39" t="s">
        <v>123</v>
      </c>
      <c r="B105" s="17" t="s">
        <v>199</v>
      </c>
      <c r="C105" s="5"/>
      <c r="D105" s="58"/>
      <c r="E105" s="59"/>
      <c r="F105" s="10">
        <v>50</v>
      </c>
      <c r="G105" s="57">
        <v>0</v>
      </c>
      <c r="H105" s="20">
        <f t="shared" ref="H105:H107" si="35">+ROUND(G105,2)</f>
        <v>0</v>
      </c>
      <c r="I105" s="21">
        <f t="shared" ref="I105:I107" si="36">+H105*0.22</f>
        <v>0</v>
      </c>
      <c r="J105" s="22">
        <f t="shared" ref="J105:J107" si="37">+I105+H105</f>
        <v>0</v>
      </c>
      <c r="K105" s="6">
        <f t="shared" ref="K105:K107" si="38">+F105*H105</f>
        <v>0</v>
      </c>
      <c r="L105" s="6">
        <f t="shared" ref="L105:L107" si="39">+I105*F105</f>
        <v>0</v>
      </c>
      <c r="M105" s="6">
        <f t="shared" ref="M105:M107" si="40">+J105*F105</f>
        <v>0</v>
      </c>
    </row>
    <row r="106" spans="1:13" ht="24.95" customHeight="1" x14ac:dyDescent="0.2">
      <c r="A106" s="39" t="s">
        <v>124</v>
      </c>
      <c r="B106" s="48" t="s">
        <v>198</v>
      </c>
      <c r="C106" s="5"/>
      <c r="D106" s="58"/>
      <c r="E106" s="59"/>
      <c r="F106" s="10">
        <v>50</v>
      </c>
      <c r="G106" s="57">
        <v>0</v>
      </c>
      <c r="H106" s="20">
        <f t="shared" si="35"/>
        <v>0</v>
      </c>
      <c r="I106" s="21">
        <f t="shared" si="36"/>
        <v>0</v>
      </c>
      <c r="J106" s="22">
        <f t="shared" si="37"/>
        <v>0</v>
      </c>
      <c r="K106" s="6">
        <f t="shared" si="38"/>
        <v>0</v>
      </c>
      <c r="L106" s="6">
        <f t="shared" si="39"/>
        <v>0</v>
      </c>
      <c r="M106" s="6">
        <f t="shared" si="40"/>
        <v>0</v>
      </c>
    </row>
    <row r="107" spans="1:13" ht="24.95" customHeight="1" x14ac:dyDescent="0.2">
      <c r="A107" s="39" t="s">
        <v>168</v>
      </c>
      <c r="B107" s="17" t="s">
        <v>200</v>
      </c>
      <c r="C107" s="5"/>
      <c r="D107" s="58"/>
      <c r="E107" s="59"/>
      <c r="F107" s="10">
        <v>50</v>
      </c>
      <c r="G107" s="57">
        <v>0</v>
      </c>
      <c r="H107" s="20">
        <f t="shared" si="35"/>
        <v>0</v>
      </c>
      <c r="I107" s="21">
        <f t="shared" si="36"/>
        <v>0</v>
      </c>
      <c r="J107" s="22">
        <f t="shared" si="37"/>
        <v>0</v>
      </c>
      <c r="K107" s="6">
        <f t="shared" si="38"/>
        <v>0</v>
      </c>
      <c r="L107" s="6">
        <f t="shared" si="39"/>
        <v>0</v>
      </c>
      <c r="M107" s="6">
        <f t="shared" si="40"/>
        <v>0</v>
      </c>
    </row>
    <row r="108" spans="1:13" ht="24.95" customHeight="1" x14ac:dyDescent="0.2">
      <c r="A108" s="5" t="s">
        <v>169</v>
      </c>
      <c r="B108" s="23" t="s">
        <v>201</v>
      </c>
      <c r="C108" s="5"/>
      <c r="D108" s="58"/>
      <c r="E108" s="59"/>
      <c r="F108" s="10">
        <v>50</v>
      </c>
      <c r="G108" s="57">
        <v>0</v>
      </c>
      <c r="H108" s="20">
        <f>+ROUND(G108,2)</f>
        <v>0</v>
      </c>
      <c r="I108" s="21">
        <f>+H108*0.22</f>
        <v>0</v>
      </c>
      <c r="J108" s="22">
        <f>+I108+H108</f>
        <v>0</v>
      </c>
      <c r="K108" s="6">
        <f>+F108*H108</f>
        <v>0</v>
      </c>
      <c r="L108" s="6">
        <f>+I108*F108</f>
        <v>0</v>
      </c>
      <c r="M108" s="6">
        <f>+J108*F108</f>
        <v>0</v>
      </c>
    </row>
    <row r="109" spans="1:13" ht="24.95" customHeight="1" x14ac:dyDescent="0.2">
      <c r="A109" s="39" t="s">
        <v>170</v>
      </c>
      <c r="B109" s="17" t="s">
        <v>202</v>
      </c>
      <c r="C109" s="5"/>
      <c r="D109" s="58"/>
      <c r="E109" s="59"/>
      <c r="F109" s="10">
        <v>500</v>
      </c>
      <c r="G109" s="57">
        <v>0</v>
      </c>
      <c r="H109" s="20">
        <f t="shared" ref="H109:H110" si="41">+ROUND(G109,2)</f>
        <v>0</v>
      </c>
      <c r="I109" s="21">
        <f t="shared" ref="I109:I110" si="42">+H109*0.22</f>
        <v>0</v>
      </c>
      <c r="J109" s="22">
        <f t="shared" ref="J109:J110" si="43">+I109+H109</f>
        <v>0</v>
      </c>
      <c r="K109" s="6">
        <f t="shared" ref="K109:K110" si="44">+F109*H109</f>
        <v>0</v>
      </c>
      <c r="L109" s="6">
        <f t="shared" ref="L109:L110" si="45">+I109*F109</f>
        <v>0</v>
      </c>
      <c r="M109" s="6">
        <f t="shared" ref="M109:M110" si="46">+J109*F109</f>
        <v>0</v>
      </c>
    </row>
    <row r="110" spans="1:13" ht="24.95" customHeight="1" x14ac:dyDescent="0.2">
      <c r="A110" s="39" t="s">
        <v>171</v>
      </c>
      <c r="B110" s="17" t="s">
        <v>232</v>
      </c>
      <c r="C110" s="5"/>
      <c r="D110" s="58"/>
      <c r="E110" s="59"/>
      <c r="F110" s="10">
        <v>50</v>
      </c>
      <c r="G110" s="57">
        <v>0</v>
      </c>
      <c r="H110" s="20">
        <f t="shared" si="41"/>
        <v>0</v>
      </c>
      <c r="I110" s="21">
        <f t="shared" si="42"/>
        <v>0</v>
      </c>
      <c r="J110" s="22">
        <f t="shared" si="43"/>
        <v>0</v>
      </c>
      <c r="K110" s="6">
        <f t="shared" si="44"/>
        <v>0</v>
      </c>
      <c r="L110" s="6">
        <f t="shared" si="45"/>
        <v>0</v>
      </c>
      <c r="M110" s="6">
        <f t="shared" si="46"/>
        <v>0</v>
      </c>
    </row>
    <row r="111" spans="1:13" ht="24.95" customHeight="1" x14ac:dyDescent="0.2">
      <c r="A111" s="39" t="s">
        <v>172</v>
      </c>
      <c r="B111" s="17" t="s">
        <v>215</v>
      </c>
      <c r="C111" s="5"/>
      <c r="D111" s="58"/>
      <c r="E111" s="59"/>
      <c r="F111" s="10">
        <v>50</v>
      </c>
      <c r="G111" s="57">
        <v>0</v>
      </c>
      <c r="H111" s="20">
        <f t="shared" ref="H111" si="47">+ROUND(G111,2)</f>
        <v>0</v>
      </c>
      <c r="I111" s="21">
        <f t="shared" ref="I111" si="48">+H111*0.22</f>
        <v>0</v>
      </c>
      <c r="J111" s="22">
        <f t="shared" ref="J111" si="49">+I111+H111</f>
        <v>0</v>
      </c>
      <c r="K111" s="6">
        <f t="shared" ref="K111" si="50">+F111*H111</f>
        <v>0</v>
      </c>
      <c r="L111" s="6">
        <f t="shared" ref="L111" si="51">+I111*F111</f>
        <v>0</v>
      </c>
      <c r="M111" s="6">
        <f t="shared" ref="M111" si="52">+J111*F111</f>
        <v>0</v>
      </c>
    </row>
    <row r="112" spans="1:13" ht="24.95" customHeight="1" x14ac:dyDescent="0.2">
      <c r="A112" s="39"/>
      <c r="B112" s="76" t="s">
        <v>194</v>
      </c>
      <c r="C112" s="74"/>
      <c r="D112" s="74"/>
      <c r="E112" s="74"/>
      <c r="F112" s="74"/>
      <c r="G112" s="74"/>
      <c r="H112" s="74"/>
      <c r="I112" s="74"/>
      <c r="J112" s="75"/>
      <c r="K112" s="13">
        <f>+SUM(K105:K111)</f>
        <v>0</v>
      </c>
      <c r="L112" s="13">
        <f>+SUM(L105:L111)</f>
        <v>0</v>
      </c>
      <c r="M112" s="13">
        <f>+SUM(M105:M111)</f>
        <v>0</v>
      </c>
    </row>
    <row r="113" spans="1:13" ht="24.95" customHeight="1" x14ac:dyDescent="0.2">
      <c r="A113" s="41"/>
      <c r="B113" s="73" t="s">
        <v>196</v>
      </c>
      <c r="C113" s="74"/>
      <c r="D113" s="74"/>
      <c r="E113" s="74"/>
      <c r="F113" s="74"/>
      <c r="G113" s="74"/>
      <c r="H113" s="74"/>
      <c r="I113" s="74"/>
      <c r="J113" s="74"/>
      <c r="K113" s="74"/>
      <c r="L113" s="74"/>
      <c r="M113" s="75"/>
    </row>
    <row r="114" spans="1:13" ht="39.950000000000003" customHeight="1" x14ac:dyDescent="0.2">
      <c r="A114" s="39" t="s">
        <v>173</v>
      </c>
      <c r="B114" s="17" t="s">
        <v>213</v>
      </c>
      <c r="C114" s="5"/>
      <c r="D114" s="11">
        <v>44013</v>
      </c>
      <c r="E114" s="11">
        <v>44377</v>
      </c>
      <c r="F114" s="10">
        <v>14</v>
      </c>
      <c r="G114" s="57">
        <v>0</v>
      </c>
      <c r="H114" s="20">
        <f>+ROUND(G114,2)</f>
        <v>0</v>
      </c>
      <c r="I114" s="21">
        <f>+H114*0.22</f>
        <v>0</v>
      </c>
      <c r="J114" s="22">
        <f>+I114+H114</f>
        <v>0</v>
      </c>
      <c r="K114" s="6">
        <f>+F114*H114</f>
        <v>0</v>
      </c>
      <c r="L114" s="6">
        <f>+I114*F114</f>
        <v>0</v>
      </c>
      <c r="M114" s="6">
        <f>+J114*F114</f>
        <v>0</v>
      </c>
    </row>
    <row r="115" spans="1:13" ht="24.95" customHeight="1" x14ac:dyDescent="0.2">
      <c r="A115" s="39" t="s">
        <v>174</v>
      </c>
      <c r="B115" s="17" t="s">
        <v>206</v>
      </c>
      <c r="C115" s="5"/>
      <c r="D115" s="11">
        <v>44013</v>
      </c>
      <c r="E115" s="11">
        <v>44377</v>
      </c>
      <c r="F115" s="10">
        <v>450</v>
      </c>
      <c r="G115" s="57">
        <v>0</v>
      </c>
      <c r="H115" s="20">
        <f t="shared" ref="H115:H129" si="53">+ROUND(G115,2)</f>
        <v>0</v>
      </c>
      <c r="I115" s="21">
        <f t="shared" ref="I115:I126" si="54">+H115*0.22</f>
        <v>0</v>
      </c>
      <c r="J115" s="22">
        <f t="shared" ref="J115:J126" si="55">+I115+H115</f>
        <v>0</v>
      </c>
      <c r="K115" s="6">
        <f t="shared" ref="K115:K126" si="56">+F115*H115</f>
        <v>0</v>
      </c>
      <c r="L115" s="6">
        <f t="shared" ref="L115:L126" si="57">+I115*F115</f>
        <v>0</v>
      </c>
      <c r="M115" s="6">
        <f t="shared" ref="M115:M126" si="58">+J115*F115</f>
        <v>0</v>
      </c>
    </row>
    <row r="116" spans="1:13" ht="24.95" customHeight="1" x14ac:dyDescent="0.2">
      <c r="A116" s="39" t="s">
        <v>175</v>
      </c>
      <c r="B116" s="17" t="s">
        <v>233</v>
      </c>
      <c r="C116" s="5"/>
      <c r="D116" s="11">
        <v>44013</v>
      </c>
      <c r="E116" s="11">
        <v>44377</v>
      </c>
      <c r="F116" s="10">
        <v>50</v>
      </c>
      <c r="G116" s="57">
        <v>0</v>
      </c>
      <c r="H116" s="20">
        <f t="shared" ref="H116" si="59">+ROUND(G116,2)</f>
        <v>0</v>
      </c>
      <c r="I116" s="21">
        <f t="shared" ref="I116" si="60">+H116*0.22</f>
        <v>0</v>
      </c>
      <c r="J116" s="22">
        <f t="shared" ref="J116" si="61">+I116+H116</f>
        <v>0</v>
      </c>
      <c r="K116" s="6">
        <f t="shared" ref="K116" si="62">+F116*H116</f>
        <v>0</v>
      </c>
      <c r="L116" s="6">
        <f t="shared" ref="L116" si="63">+I116*F116</f>
        <v>0</v>
      </c>
      <c r="M116" s="6">
        <f t="shared" ref="M116" si="64">+J116*F116</f>
        <v>0</v>
      </c>
    </row>
    <row r="117" spans="1:13" ht="24.95" customHeight="1" x14ac:dyDescent="0.2">
      <c r="A117" s="39" t="s">
        <v>237</v>
      </c>
      <c r="B117" s="48" t="s">
        <v>207</v>
      </c>
      <c r="C117" s="5"/>
      <c r="D117" s="11">
        <v>44013</v>
      </c>
      <c r="E117" s="11">
        <v>44377</v>
      </c>
      <c r="F117" s="10">
        <v>450</v>
      </c>
      <c r="G117" s="57">
        <v>0</v>
      </c>
      <c r="H117" s="20">
        <f t="shared" si="53"/>
        <v>0</v>
      </c>
      <c r="I117" s="21">
        <f t="shared" si="54"/>
        <v>0</v>
      </c>
      <c r="J117" s="22">
        <f t="shared" si="55"/>
        <v>0</v>
      </c>
      <c r="K117" s="6">
        <f t="shared" si="56"/>
        <v>0</v>
      </c>
      <c r="L117" s="6">
        <f t="shared" si="57"/>
        <v>0</v>
      </c>
      <c r="M117" s="6">
        <f t="shared" si="58"/>
        <v>0</v>
      </c>
    </row>
    <row r="118" spans="1:13" ht="24.95" customHeight="1" x14ac:dyDescent="0.2">
      <c r="A118" s="39" t="s">
        <v>239</v>
      </c>
      <c r="B118" s="48" t="s">
        <v>234</v>
      </c>
      <c r="C118" s="5"/>
      <c r="D118" s="11">
        <v>44013</v>
      </c>
      <c r="E118" s="11">
        <v>44377</v>
      </c>
      <c r="F118" s="10">
        <v>50</v>
      </c>
      <c r="G118" s="57">
        <v>0</v>
      </c>
      <c r="H118" s="20">
        <f t="shared" ref="H118" si="65">+ROUND(G118,2)</f>
        <v>0</v>
      </c>
      <c r="I118" s="21">
        <f t="shared" ref="I118" si="66">+H118*0.22</f>
        <v>0</v>
      </c>
      <c r="J118" s="22">
        <f t="shared" ref="J118" si="67">+I118+H118</f>
        <v>0</v>
      </c>
      <c r="K118" s="6">
        <f t="shared" ref="K118" si="68">+F118*H118</f>
        <v>0</v>
      </c>
      <c r="L118" s="6">
        <f t="shared" ref="L118" si="69">+I118*F118</f>
        <v>0</v>
      </c>
      <c r="M118" s="6">
        <f t="shared" ref="M118" si="70">+J118*F118</f>
        <v>0</v>
      </c>
    </row>
    <row r="119" spans="1:13" ht="24.95" customHeight="1" x14ac:dyDescent="0.2">
      <c r="A119" s="39" t="s">
        <v>240</v>
      </c>
      <c r="B119" s="17" t="s">
        <v>208</v>
      </c>
      <c r="C119" s="5"/>
      <c r="D119" s="11">
        <v>44013</v>
      </c>
      <c r="E119" s="11">
        <v>44377</v>
      </c>
      <c r="F119" s="10">
        <v>450</v>
      </c>
      <c r="G119" s="57">
        <v>0</v>
      </c>
      <c r="H119" s="20">
        <f t="shared" si="53"/>
        <v>0</v>
      </c>
      <c r="I119" s="21">
        <f t="shared" si="54"/>
        <v>0</v>
      </c>
      <c r="J119" s="22">
        <f t="shared" si="55"/>
        <v>0</v>
      </c>
      <c r="K119" s="6">
        <f t="shared" si="56"/>
        <v>0</v>
      </c>
      <c r="L119" s="6">
        <f t="shared" si="57"/>
        <v>0</v>
      </c>
      <c r="M119" s="6">
        <f t="shared" si="58"/>
        <v>0</v>
      </c>
    </row>
    <row r="120" spans="1:13" ht="24.95" customHeight="1" x14ac:dyDescent="0.2">
      <c r="A120" s="39" t="s">
        <v>248</v>
      </c>
      <c r="B120" s="17" t="s">
        <v>235</v>
      </c>
      <c r="C120" s="5"/>
      <c r="D120" s="11">
        <v>44013</v>
      </c>
      <c r="E120" s="11">
        <v>44377</v>
      </c>
      <c r="F120" s="10">
        <v>50</v>
      </c>
      <c r="G120" s="57">
        <v>0</v>
      </c>
      <c r="H120" s="20">
        <f t="shared" ref="H120" si="71">+ROUND(G120,2)</f>
        <v>0</v>
      </c>
      <c r="I120" s="21">
        <f t="shared" ref="I120" si="72">+H120*0.22</f>
        <v>0</v>
      </c>
      <c r="J120" s="22">
        <f t="shared" ref="J120" si="73">+I120+H120</f>
        <v>0</v>
      </c>
      <c r="K120" s="6">
        <f t="shared" ref="K120" si="74">+F120*H120</f>
        <v>0</v>
      </c>
      <c r="L120" s="6">
        <f t="shared" ref="L120" si="75">+I120*F120</f>
        <v>0</v>
      </c>
      <c r="M120" s="6">
        <f t="shared" ref="M120" si="76">+J120*F120</f>
        <v>0</v>
      </c>
    </row>
    <row r="121" spans="1:13" ht="35.1" customHeight="1" x14ac:dyDescent="0.2">
      <c r="A121" s="5" t="s">
        <v>249</v>
      </c>
      <c r="B121" s="23" t="s">
        <v>209</v>
      </c>
      <c r="C121" s="5"/>
      <c r="D121" s="11">
        <v>44013</v>
      </c>
      <c r="E121" s="15">
        <v>44377</v>
      </c>
      <c r="F121" s="52">
        <v>450</v>
      </c>
      <c r="G121" s="57">
        <v>0</v>
      </c>
      <c r="H121" s="20">
        <f>+ROUND(G121,2)</f>
        <v>0</v>
      </c>
      <c r="I121" s="21">
        <f>+H121*0.22</f>
        <v>0</v>
      </c>
      <c r="J121" s="22">
        <f>+I121+H121</f>
        <v>0</v>
      </c>
      <c r="K121" s="6">
        <f>+F121*H121</f>
        <v>0</v>
      </c>
      <c r="L121" s="6">
        <f>+I121*F121</f>
        <v>0</v>
      </c>
      <c r="M121" s="6">
        <f>+J121*F121</f>
        <v>0</v>
      </c>
    </row>
    <row r="122" spans="1:13" ht="35.1" customHeight="1" x14ac:dyDescent="0.2">
      <c r="A122" s="5" t="s">
        <v>250</v>
      </c>
      <c r="B122" s="23" t="s">
        <v>236</v>
      </c>
      <c r="C122" s="5"/>
      <c r="D122" s="11">
        <v>44013</v>
      </c>
      <c r="E122" s="15">
        <v>44377</v>
      </c>
      <c r="F122" s="52">
        <v>50</v>
      </c>
      <c r="G122" s="57">
        <v>0</v>
      </c>
      <c r="H122" s="20">
        <f>+ROUND(G122,2)</f>
        <v>0</v>
      </c>
      <c r="I122" s="21">
        <f>+H122*0.22</f>
        <v>0</v>
      </c>
      <c r="J122" s="22">
        <f>+I122+H122</f>
        <v>0</v>
      </c>
      <c r="K122" s="6">
        <f>+F122*H122</f>
        <v>0</v>
      </c>
      <c r="L122" s="6">
        <f>+I122*F122</f>
        <v>0</v>
      </c>
      <c r="M122" s="6">
        <f>+J122*F122</f>
        <v>0</v>
      </c>
    </row>
    <row r="123" spans="1:13" ht="24.95" customHeight="1" x14ac:dyDescent="0.2">
      <c r="A123" s="39" t="s">
        <v>251</v>
      </c>
      <c r="B123" s="17" t="s">
        <v>205</v>
      </c>
      <c r="C123" s="5"/>
      <c r="D123" s="11">
        <v>44013</v>
      </c>
      <c r="E123" s="11">
        <v>44377</v>
      </c>
      <c r="F123" s="10">
        <v>500</v>
      </c>
      <c r="G123" s="57">
        <v>0</v>
      </c>
      <c r="H123" s="20">
        <f t="shared" si="53"/>
        <v>0</v>
      </c>
      <c r="I123" s="21">
        <f t="shared" si="54"/>
        <v>0</v>
      </c>
      <c r="J123" s="22">
        <f t="shared" si="55"/>
        <v>0</v>
      </c>
      <c r="K123" s="6">
        <f t="shared" si="56"/>
        <v>0</v>
      </c>
      <c r="L123" s="6">
        <f t="shared" si="57"/>
        <v>0</v>
      </c>
      <c r="M123" s="6">
        <f t="shared" si="58"/>
        <v>0</v>
      </c>
    </row>
    <row r="124" spans="1:13" ht="24.95" customHeight="1" x14ac:dyDescent="0.2">
      <c r="A124" s="39" t="s">
        <v>252</v>
      </c>
      <c r="B124" s="17" t="s">
        <v>210</v>
      </c>
      <c r="C124" s="5"/>
      <c r="D124" s="11">
        <v>44013</v>
      </c>
      <c r="E124" s="11">
        <v>44377</v>
      </c>
      <c r="F124" s="10">
        <v>450</v>
      </c>
      <c r="G124" s="57">
        <v>0</v>
      </c>
      <c r="H124" s="20">
        <f t="shared" si="53"/>
        <v>0</v>
      </c>
      <c r="I124" s="21">
        <f t="shared" si="54"/>
        <v>0</v>
      </c>
      <c r="J124" s="22">
        <f t="shared" si="55"/>
        <v>0</v>
      </c>
      <c r="K124" s="6">
        <f t="shared" si="56"/>
        <v>0</v>
      </c>
      <c r="L124" s="6">
        <f t="shared" si="57"/>
        <v>0</v>
      </c>
      <c r="M124" s="6">
        <f t="shared" si="58"/>
        <v>0</v>
      </c>
    </row>
    <row r="125" spans="1:13" ht="24.95" customHeight="1" x14ac:dyDescent="0.2">
      <c r="A125" s="39" t="s">
        <v>253</v>
      </c>
      <c r="B125" s="17" t="s">
        <v>238</v>
      </c>
      <c r="C125" s="5"/>
      <c r="D125" s="11">
        <v>44013</v>
      </c>
      <c r="E125" s="11">
        <v>44377</v>
      </c>
      <c r="F125" s="10">
        <v>50</v>
      </c>
      <c r="G125" s="57">
        <v>0</v>
      </c>
      <c r="H125" s="20">
        <f t="shared" ref="H125" si="77">+ROUND(G125,2)</f>
        <v>0</v>
      </c>
      <c r="I125" s="21">
        <f t="shared" ref="I125" si="78">+H125*0.22</f>
        <v>0</v>
      </c>
      <c r="J125" s="22">
        <f t="shared" ref="J125" si="79">+I125+H125</f>
        <v>0</v>
      </c>
      <c r="K125" s="6">
        <f t="shared" ref="K125" si="80">+F125*H125</f>
        <v>0</v>
      </c>
      <c r="L125" s="6">
        <f t="shared" ref="L125" si="81">+I125*F125</f>
        <v>0</v>
      </c>
      <c r="M125" s="6">
        <f t="shared" ref="M125" si="82">+J125*F125</f>
        <v>0</v>
      </c>
    </row>
    <row r="126" spans="1:13" ht="24.95" customHeight="1" x14ac:dyDescent="0.2">
      <c r="A126" s="39" t="s">
        <v>254</v>
      </c>
      <c r="B126" s="17" t="s">
        <v>211</v>
      </c>
      <c r="C126" s="5"/>
      <c r="D126" s="11">
        <v>44013</v>
      </c>
      <c r="E126" s="11">
        <v>44377</v>
      </c>
      <c r="F126" s="10">
        <v>5000</v>
      </c>
      <c r="G126" s="57">
        <v>0</v>
      </c>
      <c r="H126" s="20">
        <f t="shared" si="53"/>
        <v>0</v>
      </c>
      <c r="I126" s="21">
        <f t="shared" si="54"/>
        <v>0</v>
      </c>
      <c r="J126" s="22">
        <f t="shared" si="55"/>
        <v>0</v>
      </c>
      <c r="K126" s="6">
        <f t="shared" si="56"/>
        <v>0</v>
      </c>
      <c r="L126" s="6">
        <f t="shared" si="57"/>
        <v>0</v>
      </c>
      <c r="M126" s="6">
        <f t="shared" si="58"/>
        <v>0</v>
      </c>
    </row>
    <row r="127" spans="1:13" ht="24.95" customHeight="1" x14ac:dyDescent="0.2">
      <c r="A127" s="39" t="s">
        <v>255</v>
      </c>
      <c r="B127" s="17" t="s">
        <v>212</v>
      </c>
      <c r="C127" s="5"/>
      <c r="D127" s="11">
        <v>44013</v>
      </c>
      <c r="E127" s="11">
        <v>44377</v>
      </c>
      <c r="F127" s="10">
        <v>600</v>
      </c>
      <c r="G127" s="57">
        <v>0</v>
      </c>
      <c r="H127" s="20">
        <f>+ROUND(G127,2)</f>
        <v>0</v>
      </c>
      <c r="I127" s="21">
        <f>+H127*0.22</f>
        <v>0</v>
      </c>
      <c r="J127" s="22">
        <f>+I127+H127</f>
        <v>0</v>
      </c>
      <c r="K127" s="6">
        <f>+F127*H127</f>
        <v>0</v>
      </c>
      <c r="L127" s="6">
        <f>+I127*F127</f>
        <v>0</v>
      </c>
      <c r="M127" s="6">
        <f>+J127*F127</f>
        <v>0</v>
      </c>
    </row>
    <row r="128" spans="1:13" ht="24.95" customHeight="1" x14ac:dyDescent="0.2">
      <c r="A128" s="39" t="s">
        <v>256</v>
      </c>
      <c r="B128" s="18" t="s">
        <v>214</v>
      </c>
      <c r="C128" s="16"/>
      <c r="D128" s="11">
        <v>44013</v>
      </c>
      <c r="E128" s="11">
        <v>44377</v>
      </c>
      <c r="F128" s="10">
        <v>150</v>
      </c>
      <c r="G128" s="57">
        <v>0</v>
      </c>
      <c r="H128" s="32">
        <f t="shared" ref="H128" si="83">+ROUND(G128,2)</f>
        <v>0</v>
      </c>
      <c r="I128" s="33">
        <f t="shared" ref="I128" si="84">+H128*0.22</f>
        <v>0</v>
      </c>
      <c r="J128" s="34">
        <f t="shared" ref="J128" si="85">+I128+H128</f>
        <v>0</v>
      </c>
      <c r="K128" s="6">
        <f t="shared" ref="K128" si="86">+F128*H128</f>
        <v>0</v>
      </c>
      <c r="L128" s="6">
        <f t="shared" ref="L128" si="87">+I128*F128</f>
        <v>0</v>
      </c>
      <c r="M128" s="6">
        <f t="shared" ref="M128" si="88">+J128*F128</f>
        <v>0</v>
      </c>
    </row>
    <row r="129" spans="1:13" ht="24.95" customHeight="1" x14ac:dyDescent="0.2">
      <c r="A129" s="39" t="s">
        <v>257</v>
      </c>
      <c r="B129" s="18" t="s">
        <v>241</v>
      </c>
      <c r="C129" s="16"/>
      <c r="D129" s="11">
        <v>44013</v>
      </c>
      <c r="E129" s="11">
        <v>44377</v>
      </c>
      <c r="F129" s="10">
        <v>50</v>
      </c>
      <c r="G129" s="57">
        <v>0</v>
      </c>
      <c r="H129" s="32">
        <f t="shared" si="53"/>
        <v>0</v>
      </c>
      <c r="I129" s="33">
        <f t="shared" ref="I129" si="89">+H129*0.22</f>
        <v>0</v>
      </c>
      <c r="J129" s="34">
        <f t="shared" ref="J129" si="90">+I129+H129</f>
        <v>0</v>
      </c>
      <c r="K129" s="6">
        <f t="shared" ref="K129" si="91">+F129*H129</f>
        <v>0</v>
      </c>
      <c r="L129" s="6">
        <f t="shared" ref="L129" si="92">+I129*F129</f>
        <v>0</v>
      </c>
      <c r="M129" s="6">
        <f t="shared" ref="M129" si="93">+J129*F129</f>
        <v>0</v>
      </c>
    </row>
    <row r="130" spans="1:13" ht="24.95" customHeight="1" x14ac:dyDescent="0.2">
      <c r="A130" s="5"/>
      <c r="B130" s="63" t="s">
        <v>74</v>
      </c>
      <c r="C130" s="64"/>
      <c r="D130" s="64"/>
      <c r="E130" s="64"/>
      <c r="F130" s="64"/>
      <c r="G130" s="64"/>
      <c r="H130" s="64"/>
      <c r="I130" s="64"/>
      <c r="J130" s="65"/>
      <c r="K130" s="13">
        <f>SUM(K114:K129)</f>
        <v>0</v>
      </c>
      <c r="L130" s="13">
        <f>SUM(L114:L129)</f>
        <v>0</v>
      </c>
      <c r="M130" s="13">
        <f>SUM(M114:M129)</f>
        <v>0</v>
      </c>
    </row>
    <row r="131" spans="1:13" ht="24.95" customHeight="1" x14ac:dyDescent="0.2">
      <c r="A131" s="42"/>
      <c r="B131" s="77" t="s">
        <v>61</v>
      </c>
      <c r="C131" s="78"/>
      <c r="D131" s="78"/>
      <c r="E131" s="78"/>
      <c r="F131" s="78"/>
      <c r="G131" s="78"/>
      <c r="H131" s="78"/>
      <c r="I131" s="78"/>
      <c r="J131" s="78"/>
      <c r="K131" s="78"/>
      <c r="L131" s="79"/>
      <c r="M131" s="14">
        <f>+ROUND(M130+M112,2)</f>
        <v>0</v>
      </c>
    </row>
    <row r="132" spans="1:13" ht="24.95" customHeight="1" x14ac:dyDescent="0.2">
      <c r="A132" s="41" t="s">
        <v>70</v>
      </c>
      <c r="B132" s="73" t="s">
        <v>216</v>
      </c>
      <c r="C132" s="64"/>
      <c r="D132" s="64"/>
      <c r="E132" s="64"/>
      <c r="F132" s="64"/>
      <c r="G132" s="64"/>
      <c r="H132" s="64"/>
      <c r="I132" s="64"/>
      <c r="J132" s="64"/>
      <c r="K132" s="64"/>
      <c r="L132" s="64"/>
      <c r="M132" s="65"/>
    </row>
    <row r="133" spans="1:13" ht="24.95" customHeight="1" x14ac:dyDescent="0.2">
      <c r="A133" s="5" t="s">
        <v>125</v>
      </c>
      <c r="B133" s="27" t="s">
        <v>218</v>
      </c>
      <c r="C133" s="25"/>
      <c r="D133" s="11">
        <v>44044</v>
      </c>
      <c r="E133" s="15">
        <v>44408</v>
      </c>
      <c r="F133" s="29">
        <v>500</v>
      </c>
      <c r="G133" s="26">
        <v>0</v>
      </c>
      <c r="H133" s="32">
        <f t="shared" ref="H133" si="94">+ROUND(G133,2)</f>
        <v>0</v>
      </c>
      <c r="I133" s="33">
        <f t="shared" ref="I133" si="95">+H133*0.22</f>
        <v>0</v>
      </c>
      <c r="J133" s="34">
        <f t="shared" ref="J133" si="96">+I133+H133</f>
        <v>0</v>
      </c>
      <c r="K133" s="6">
        <f t="shared" ref="K133" si="97">+F133*H133</f>
        <v>0</v>
      </c>
      <c r="L133" s="6">
        <f t="shared" ref="L133" si="98">+I133*F133</f>
        <v>0</v>
      </c>
      <c r="M133" s="6">
        <f t="shared" ref="M133" si="99">+J133*F133</f>
        <v>0</v>
      </c>
    </row>
    <row r="134" spans="1:13" ht="24.95" customHeight="1" x14ac:dyDescent="0.2">
      <c r="A134" s="42"/>
      <c r="B134" s="63" t="s">
        <v>217</v>
      </c>
      <c r="C134" s="64"/>
      <c r="D134" s="64"/>
      <c r="E134" s="64"/>
      <c r="F134" s="64"/>
      <c r="G134" s="64"/>
      <c r="H134" s="64"/>
      <c r="I134" s="64"/>
      <c r="J134" s="65"/>
      <c r="K134" s="13">
        <f>+SUM(K133:K133)</f>
        <v>0</v>
      </c>
      <c r="L134" s="13">
        <f>+SUM(L133:L133)</f>
        <v>0</v>
      </c>
      <c r="M134" s="13">
        <f>+SUM(M133)</f>
        <v>0</v>
      </c>
    </row>
    <row r="135" spans="1:13" ht="24.95" customHeight="1" x14ac:dyDescent="0.2">
      <c r="A135" s="42"/>
      <c r="B135" s="77" t="s">
        <v>71</v>
      </c>
      <c r="C135" s="78"/>
      <c r="D135" s="78"/>
      <c r="E135" s="78"/>
      <c r="F135" s="78"/>
      <c r="G135" s="78"/>
      <c r="H135" s="78"/>
      <c r="I135" s="78"/>
      <c r="J135" s="78"/>
      <c r="K135" s="78"/>
      <c r="L135" s="79"/>
      <c r="M135" s="14">
        <f>+ROUND(M134,2)</f>
        <v>0</v>
      </c>
    </row>
    <row r="136" spans="1:13" ht="24.95" customHeight="1" x14ac:dyDescent="0.2">
      <c r="A136" s="41" t="s">
        <v>86</v>
      </c>
      <c r="B136" s="60" t="s">
        <v>176</v>
      </c>
      <c r="C136" s="61"/>
      <c r="D136" s="61"/>
      <c r="E136" s="61"/>
      <c r="F136" s="61"/>
      <c r="G136" s="61"/>
      <c r="H136" s="61"/>
      <c r="I136" s="61"/>
      <c r="J136" s="61"/>
      <c r="K136" s="61"/>
      <c r="L136" s="61"/>
      <c r="M136" s="62"/>
    </row>
    <row r="137" spans="1:13" ht="24.95" customHeight="1" x14ac:dyDescent="0.2">
      <c r="A137" s="39" t="s">
        <v>246</v>
      </c>
      <c r="B137" s="18" t="s">
        <v>66</v>
      </c>
      <c r="C137" s="16"/>
      <c r="D137" s="15">
        <v>44013</v>
      </c>
      <c r="E137" s="15">
        <v>44377</v>
      </c>
      <c r="F137" s="10">
        <v>4</v>
      </c>
      <c r="G137" s="19">
        <v>0</v>
      </c>
      <c r="H137" s="20">
        <f>+ROUND(G137,2)</f>
        <v>0</v>
      </c>
      <c r="I137" s="21">
        <f>+H137*0.22</f>
        <v>0</v>
      </c>
      <c r="J137" s="22">
        <f>+I137+H137</f>
        <v>0</v>
      </c>
      <c r="K137" s="6">
        <f>+F137*H137</f>
        <v>0</v>
      </c>
      <c r="L137" s="6">
        <f>+I137*F137</f>
        <v>0</v>
      </c>
      <c r="M137" s="6">
        <f>+J137*F137</f>
        <v>0</v>
      </c>
    </row>
    <row r="138" spans="1:13" ht="24.95" customHeight="1" x14ac:dyDescent="0.2">
      <c r="A138" s="42"/>
      <c r="B138" s="63" t="s">
        <v>65</v>
      </c>
      <c r="C138" s="64"/>
      <c r="D138" s="64"/>
      <c r="E138" s="64"/>
      <c r="F138" s="64"/>
      <c r="G138" s="64"/>
      <c r="H138" s="64"/>
      <c r="I138" s="64"/>
      <c r="J138" s="65"/>
      <c r="K138" s="53">
        <f>+SUM(K137)</f>
        <v>0</v>
      </c>
      <c r="L138" s="53">
        <f t="shared" ref="L138:M138" si="100">+SUM(L137)</f>
        <v>0</v>
      </c>
      <c r="M138" s="53">
        <f t="shared" si="100"/>
        <v>0</v>
      </c>
    </row>
    <row r="139" spans="1:13" ht="24.95" customHeight="1" x14ac:dyDescent="0.2">
      <c r="A139" s="42"/>
      <c r="B139" s="77" t="s">
        <v>87</v>
      </c>
      <c r="C139" s="78"/>
      <c r="D139" s="78"/>
      <c r="E139" s="78"/>
      <c r="F139" s="78"/>
      <c r="G139" s="78"/>
      <c r="H139" s="78"/>
      <c r="I139" s="78"/>
      <c r="J139" s="78"/>
      <c r="K139" s="78"/>
      <c r="L139" s="79"/>
      <c r="M139" s="14">
        <f>+ROUND(M138,2)</f>
        <v>0</v>
      </c>
    </row>
    <row r="140" spans="1:13" ht="24.95" customHeight="1" x14ac:dyDescent="0.2">
      <c r="A140" s="41" t="s">
        <v>88</v>
      </c>
      <c r="B140" s="60" t="s">
        <v>177</v>
      </c>
      <c r="C140" s="61"/>
      <c r="D140" s="61"/>
      <c r="E140" s="61"/>
      <c r="F140" s="61"/>
      <c r="G140" s="61"/>
      <c r="H140" s="61"/>
      <c r="I140" s="61"/>
      <c r="J140" s="61"/>
      <c r="K140" s="61"/>
      <c r="L140" s="61"/>
      <c r="M140" s="62"/>
    </row>
    <row r="141" spans="1:13" ht="24.95" customHeight="1" x14ac:dyDescent="0.2">
      <c r="A141" s="39" t="s">
        <v>126</v>
      </c>
      <c r="B141" s="18" t="s">
        <v>138</v>
      </c>
      <c r="C141" s="16"/>
      <c r="D141" s="15">
        <v>44129</v>
      </c>
      <c r="E141" s="15">
        <v>44493</v>
      </c>
      <c r="F141" s="10">
        <v>2</v>
      </c>
      <c r="G141" s="19">
        <v>0</v>
      </c>
      <c r="H141" s="20">
        <f>+ROUND(G141,2)</f>
        <v>0</v>
      </c>
      <c r="I141" s="21">
        <f>+H141*0.22</f>
        <v>0</v>
      </c>
      <c r="J141" s="22">
        <f>+I141+H141</f>
        <v>0</v>
      </c>
      <c r="K141" s="6">
        <f>+F141*H141</f>
        <v>0</v>
      </c>
      <c r="L141" s="6">
        <f>+I141*F141</f>
        <v>0</v>
      </c>
      <c r="M141" s="6">
        <f>+J141*F141</f>
        <v>0</v>
      </c>
    </row>
    <row r="142" spans="1:13" ht="24.95" customHeight="1" x14ac:dyDescent="0.2">
      <c r="A142" s="39" t="s">
        <v>178</v>
      </c>
      <c r="B142" s="18" t="s">
        <v>139</v>
      </c>
      <c r="C142" s="16"/>
      <c r="D142" s="15">
        <v>44129</v>
      </c>
      <c r="E142" s="15">
        <v>44493</v>
      </c>
      <c r="F142" s="10">
        <v>2</v>
      </c>
      <c r="G142" s="19">
        <v>0</v>
      </c>
      <c r="H142" s="20">
        <f>+ROUND(G142,2)</f>
        <v>0</v>
      </c>
      <c r="I142" s="21">
        <f>+H142*0.22</f>
        <v>0</v>
      </c>
      <c r="J142" s="22">
        <f>+I142+H142</f>
        <v>0</v>
      </c>
      <c r="K142" s="6">
        <f>+F142*H142</f>
        <v>0</v>
      </c>
      <c r="L142" s="6">
        <f>+I142*F142</f>
        <v>0</v>
      </c>
      <c r="M142" s="6">
        <f>+J142*F142</f>
        <v>0</v>
      </c>
    </row>
    <row r="143" spans="1:13" ht="24.95" customHeight="1" x14ac:dyDescent="0.2">
      <c r="A143" s="39" t="s">
        <v>179</v>
      </c>
      <c r="B143" s="18" t="s">
        <v>140</v>
      </c>
      <c r="C143" s="16"/>
      <c r="D143" s="15">
        <v>44129</v>
      </c>
      <c r="E143" s="15">
        <v>44493</v>
      </c>
      <c r="F143" s="10">
        <v>1</v>
      </c>
      <c r="G143" s="19">
        <v>0</v>
      </c>
      <c r="H143" s="20">
        <f>+ROUND(G143,2)</f>
        <v>0</v>
      </c>
      <c r="I143" s="21">
        <f>+H143*0.22</f>
        <v>0</v>
      </c>
      <c r="J143" s="22">
        <f>+I143+H143</f>
        <v>0</v>
      </c>
      <c r="K143" s="6">
        <f>+F143*H143</f>
        <v>0</v>
      </c>
      <c r="L143" s="6">
        <f>+I143*F143</f>
        <v>0</v>
      </c>
      <c r="M143" s="6">
        <f>+J143*F143</f>
        <v>0</v>
      </c>
    </row>
    <row r="144" spans="1:13" ht="24.95" customHeight="1" x14ac:dyDescent="0.2">
      <c r="A144" s="42"/>
      <c r="B144" s="63" t="s">
        <v>143</v>
      </c>
      <c r="C144" s="64"/>
      <c r="D144" s="64"/>
      <c r="E144" s="64"/>
      <c r="F144" s="64"/>
      <c r="G144" s="64"/>
      <c r="H144" s="64"/>
      <c r="I144" s="64"/>
      <c r="J144" s="65"/>
      <c r="K144" s="53">
        <f>+SUM(K141:K143)</f>
        <v>0</v>
      </c>
      <c r="L144" s="53">
        <f t="shared" ref="L144:M144" si="101">+SUM(L141:L143)</f>
        <v>0</v>
      </c>
      <c r="M144" s="53">
        <f t="shared" si="101"/>
        <v>0</v>
      </c>
    </row>
    <row r="145" spans="1:13" ht="24.95" customHeight="1" x14ac:dyDescent="0.2">
      <c r="A145" s="42"/>
      <c r="B145" s="77" t="s">
        <v>89</v>
      </c>
      <c r="C145" s="78"/>
      <c r="D145" s="78"/>
      <c r="E145" s="78"/>
      <c r="F145" s="78"/>
      <c r="G145" s="78"/>
      <c r="H145" s="78"/>
      <c r="I145" s="78"/>
      <c r="J145" s="78"/>
      <c r="K145" s="78"/>
      <c r="L145" s="79"/>
      <c r="M145" s="14">
        <f>+ROUND(M144,2)</f>
        <v>0</v>
      </c>
    </row>
    <row r="146" spans="1:13" ht="24.95" customHeight="1" x14ac:dyDescent="0.2">
      <c r="A146" s="41" t="s">
        <v>90</v>
      </c>
      <c r="B146" s="73" t="s">
        <v>180</v>
      </c>
      <c r="C146" s="64"/>
      <c r="D146" s="64"/>
      <c r="E146" s="64"/>
      <c r="F146" s="64"/>
      <c r="G146" s="64"/>
      <c r="H146" s="64"/>
      <c r="I146" s="64"/>
      <c r="J146" s="64"/>
      <c r="K146" s="64"/>
      <c r="L146" s="64"/>
      <c r="M146" s="65"/>
    </row>
    <row r="147" spans="1:13" ht="50.1" customHeight="1" x14ac:dyDescent="0.2">
      <c r="A147" s="39" t="s">
        <v>127</v>
      </c>
      <c r="B147" s="17" t="s">
        <v>76</v>
      </c>
      <c r="C147" s="5"/>
      <c r="D147" s="11">
        <v>44105</v>
      </c>
      <c r="E147" s="11">
        <v>44469</v>
      </c>
      <c r="F147" s="10">
        <v>24</v>
      </c>
      <c r="G147" s="19">
        <v>0</v>
      </c>
      <c r="H147" s="20">
        <f>+ROUND(G147,2)</f>
        <v>0</v>
      </c>
      <c r="I147" s="21">
        <f>+H147*0.22</f>
        <v>0</v>
      </c>
      <c r="J147" s="22">
        <f>+I147+H147</f>
        <v>0</v>
      </c>
      <c r="K147" s="6">
        <f>+F147*H147</f>
        <v>0</v>
      </c>
      <c r="L147" s="6">
        <f>+I147*F147</f>
        <v>0</v>
      </c>
      <c r="M147" s="6">
        <f>+J147*F147</f>
        <v>0</v>
      </c>
    </row>
    <row r="148" spans="1:13" ht="50.1" customHeight="1" x14ac:dyDescent="0.2">
      <c r="A148" s="39" t="s">
        <v>136</v>
      </c>
      <c r="B148" s="17" t="s">
        <v>75</v>
      </c>
      <c r="C148" s="5"/>
      <c r="D148" s="11">
        <v>44105</v>
      </c>
      <c r="E148" s="11">
        <v>44469</v>
      </c>
      <c r="F148" s="10">
        <v>1</v>
      </c>
      <c r="G148" s="19">
        <v>0</v>
      </c>
      <c r="H148" s="20">
        <f>+ROUND(G148,2)</f>
        <v>0</v>
      </c>
      <c r="I148" s="21">
        <f>+H148*0.22</f>
        <v>0</v>
      </c>
      <c r="J148" s="22">
        <f>+I148+H148</f>
        <v>0</v>
      </c>
      <c r="K148" s="6">
        <f>+F148*H148</f>
        <v>0</v>
      </c>
      <c r="L148" s="6">
        <f>+I148*F148</f>
        <v>0</v>
      </c>
      <c r="M148" s="6">
        <f>+J148*F148</f>
        <v>0</v>
      </c>
    </row>
    <row r="149" spans="1:13" ht="24.95" customHeight="1" x14ac:dyDescent="0.2">
      <c r="A149" s="42"/>
      <c r="B149" s="63" t="s">
        <v>137</v>
      </c>
      <c r="C149" s="64"/>
      <c r="D149" s="64"/>
      <c r="E149" s="64"/>
      <c r="F149" s="64"/>
      <c r="G149" s="64"/>
      <c r="H149" s="64"/>
      <c r="I149" s="64"/>
      <c r="J149" s="65"/>
      <c r="K149" s="13">
        <f>+SUM(K147:K148)</f>
        <v>0</v>
      </c>
      <c r="L149" s="13">
        <f>+SUM(L147:L148)</f>
        <v>0</v>
      </c>
      <c r="M149" s="13">
        <f>+SUM(M147:M148)</f>
        <v>0</v>
      </c>
    </row>
    <row r="150" spans="1:13" ht="24.95" customHeight="1" x14ac:dyDescent="0.2">
      <c r="A150" s="42"/>
      <c r="B150" s="77" t="s">
        <v>91</v>
      </c>
      <c r="C150" s="78"/>
      <c r="D150" s="78"/>
      <c r="E150" s="78"/>
      <c r="F150" s="78"/>
      <c r="G150" s="78"/>
      <c r="H150" s="78"/>
      <c r="I150" s="78"/>
      <c r="J150" s="78"/>
      <c r="K150" s="78"/>
      <c r="L150" s="79"/>
      <c r="M150" s="14">
        <f>+ROUND(M149,2)</f>
        <v>0</v>
      </c>
    </row>
    <row r="151" spans="1:13" ht="9" customHeight="1" x14ac:dyDescent="0.2">
      <c r="A151" s="72"/>
      <c r="B151" s="72"/>
      <c r="C151" s="72"/>
      <c r="D151" s="72"/>
      <c r="E151" s="72"/>
      <c r="F151" s="72"/>
      <c r="G151" s="72"/>
      <c r="H151" s="72"/>
      <c r="I151" s="72"/>
      <c r="J151" s="72"/>
      <c r="K151" s="72"/>
      <c r="L151" s="72"/>
      <c r="M151" s="72"/>
    </row>
    <row r="152" spans="1:13" ht="24.95" customHeight="1" x14ac:dyDescent="0.2">
      <c r="A152" s="45" t="s">
        <v>25</v>
      </c>
      <c r="B152" s="49"/>
      <c r="C152" s="67" t="s">
        <v>13</v>
      </c>
      <c r="D152" s="69"/>
      <c r="E152" s="69"/>
      <c r="F152" s="69"/>
      <c r="G152" s="69"/>
      <c r="H152" s="69"/>
      <c r="I152" s="69"/>
      <c r="J152" s="69"/>
      <c r="K152" s="70" t="s">
        <v>20</v>
      </c>
      <c r="L152" s="71"/>
      <c r="M152" s="71"/>
    </row>
    <row r="153" spans="1:13" ht="24.95" customHeight="1" x14ac:dyDescent="0.2">
      <c r="A153" s="45" t="s">
        <v>14</v>
      </c>
      <c r="B153" s="49"/>
      <c r="C153" s="69"/>
      <c r="D153" s="69"/>
      <c r="E153" s="69"/>
      <c r="F153" s="69"/>
      <c r="G153" s="69"/>
      <c r="H153" s="69"/>
      <c r="I153" s="69"/>
      <c r="J153" s="69"/>
      <c r="K153" s="71"/>
      <c r="L153" s="71"/>
      <c r="M153" s="71"/>
    </row>
    <row r="154" spans="1:13" ht="9" customHeight="1" x14ac:dyDescent="0.2">
      <c r="A154" s="67"/>
      <c r="B154" s="67"/>
      <c r="C154" s="68"/>
      <c r="D154" s="68"/>
      <c r="E154" s="68"/>
      <c r="F154" s="68"/>
      <c r="G154" s="68"/>
      <c r="H154" s="68"/>
      <c r="I154" s="68"/>
      <c r="J154" s="68"/>
      <c r="K154" s="68"/>
      <c r="L154" s="68"/>
      <c r="M154" s="68"/>
    </row>
    <row r="155" spans="1:13" ht="99.95" customHeight="1" x14ac:dyDescent="0.2">
      <c r="A155" s="80" t="s">
        <v>247</v>
      </c>
      <c r="B155" s="81"/>
      <c r="C155" s="68"/>
      <c r="D155" s="68"/>
      <c r="E155" s="68"/>
      <c r="F155" s="68"/>
      <c r="G155" s="68"/>
      <c r="H155" s="68"/>
      <c r="I155" s="68"/>
      <c r="J155" s="68"/>
      <c r="K155" s="68"/>
      <c r="L155" s="68"/>
      <c r="M155" s="68"/>
    </row>
    <row r="156" spans="1:13" ht="24.95" customHeight="1" x14ac:dyDescent="0.2"/>
    <row r="157" spans="1:13" ht="24.95" customHeight="1" x14ac:dyDescent="0.2"/>
    <row r="158" spans="1:13" ht="24.75" customHeight="1" x14ac:dyDescent="0.2"/>
  </sheetData>
  <sheetProtection algorithmName="SHA-512" hashValue="BOLSZvzKFACLtxeVNCDD9ZjBimF5cewlPrtNb6sYFUtrHu7MVeVqywI+gylxgDLUDF9FQ5g5A05R0k5NgIzZtQ==" saltValue="5yixXnJPqewBUDNgpf/4TQ==" spinCount="100000" sheet="1" selectLockedCells="1"/>
  <customSheetViews>
    <customSheetView guid="{59BE30FF-5C96-4D3C-A6B7-68DA151C2E8C}" showPageBreaks="1" fitToPage="1" printArea="1" hiddenColumns="1" topLeftCell="A49">
      <selection activeCell="P56" sqref="P56"/>
      <rowBreaks count="5" manualBreakCount="5">
        <brk id="24" max="12" man="1"/>
        <brk id="41" max="16383" man="1"/>
        <brk id="53" max="16383" man="1"/>
        <brk id="69" max="12" man="1"/>
        <brk id="82" max="12" man="1"/>
      </rowBreaks>
      <pageMargins left="0.75" right="0.75" top="0.98425196850393704" bottom="0.39370078740157483" header="0" footer="0"/>
      <printOptions horizontalCentered="1"/>
      <pageSetup paperSize="9" scale="84" fitToHeight="0" orientation="landscape" r:id="rId1"/>
      <headerFooter alignWithMargins="0">
        <oddFooter>&amp;CNakup in vzdrževanje licenčne programske opreme - ponudba - stran &amp;P od &amp;N</oddFooter>
      </headerFooter>
    </customSheetView>
    <customSheetView guid="{7769A341-241F-4250-B6B0-4F1AD812CE43}" hiddenColumns="1" showRuler="0" topLeftCell="A46">
      <selection activeCell="P58" sqref="P58"/>
      <rowBreaks count="5" manualBreakCount="5">
        <brk id="27" max="12" man="1"/>
        <brk id="41" max="16383" man="1"/>
        <brk id="53" max="16383" man="1"/>
        <brk id="69" max="12" man="1"/>
        <brk id="82" max="12" man="1"/>
      </rowBreaks>
      <pageMargins left="0.75" right="0.75" top="0.98425196850393704" bottom="0.39370078740157483" header="0" footer="0"/>
      <printOptions horizontalCentered="1"/>
      <pageSetup paperSize="9" scale="90" orientation="landscape" r:id="rId2"/>
      <headerFooter alignWithMargins="0">
        <oddFooter>&amp;CNakup in vzdrževanje licenčne programske opreme - ponudba - stran &amp;P od &amp;N</oddFooter>
      </headerFooter>
    </customSheetView>
  </customSheetViews>
  <mergeCells count="103">
    <mergeCell ref="B23:J23"/>
    <mergeCell ref="B24:L24"/>
    <mergeCell ref="B80:M80"/>
    <mergeCell ref="A7:B7"/>
    <mergeCell ref="A6:B6"/>
    <mergeCell ref="A11:M11"/>
    <mergeCell ref="A8:B8"/>
    <mergeCell ref="A5:B5"/>
    <mergeCell ref="A9:B9"/>
    <mergeCell ref="A12:B12"/>
    <mergeCell ref="B81:M81"/>
    <mergeCell ref="B73:M73"/>
    <mergeCell ref="B76:M76"/>
    <mergeCell ref="B78:J78"/>
    <mergeCell ref="F15:M15"/>
    <mergeCell ref="B27:J27"/>
    <mergeCell ref="B21:M21"/>
    <mergeCell ref="B29:M29"/>
    <mergeCell ref="B75:J75"/>
    <mergeCell ref="B79:L79"/>
    <mergeCell ref="B33:M33"/>
    <mergeCell ref="B68:M68"/>
    <mergeCell ref="B71:L71"/>
    <mergeCell ref="B66:J66"/>
    <mergeCell ref="B70:J70"/>
    <mergeCell ref="D13:M13"/>
    <mergeCell ref="D14:M14"/>
    <mergeCell ref="A15:B15"/>
    <mergeCell ref="B28:L28"/>
    <mergeCell ref="B32:L32"/>
    <mergeCell ref="B17:M17"/>
    <mergeCell ref="B135:L135"/>
    <mergeCell ref="B130:J130"/>
    <mergeCell ref="B104:M104"/>
    <mergeCell ref="C1:M1"/>
    <mergeCell ref="C2:M2"/>
    <mergeCell ref="C3:M3"/>
    <mergeCell ref="C4:M4"/>
    <mergeCell ref="C5:M5"/>
    <mergeCell ref="A13:B13"/>
    <mergeCell ref="A14:B14"/>
    <mergeCell ref="B48:J48"/>
    <mergeCell ref="B50:M50"/>
    <mergeCell ref="A1:B1"/>
    <mergeCell ref="A2:B2"/>
    <mergeCell ref="A3:B3"/>
    <mergeCell ref="A4:B4"/>
    <mergeCell ref="G12:M12"/>
    <mergeCell ref="D8:M8"/>
    <mergeCell ref="D9:M9"/>
    <mergeCell ref="C6:M6"/>
    <mergeCell ref="C7:M7"/>
    <mergeCell ref="D12:F12"/>
    <mergeCell ref="D10:M10"/>
    <mergeCell ref="A10:B10"/>
    <mergeCell ref="A155:M155"/>
    <mergeCell ref="B91:L91"/>
    <mergeCell ref="B97:M97"/>
    <mergeCell ref="B146:M146"/>
    <mergeCell ref="B138:J138"/>
    <mergeCell ref="B139:L139"/>
    <mergeCell ref="B101:J101"/>
    <mergeCell ref="B102:L102"/>
    <mergeCell ref="B103:M103"/>
    <mergeCell ref="B136:M136"/>
    <mergeCell ref="B131:L131"/>
    <mergeCell ref="B149:J149"/>
    <mergeCell ref="B150:L150"/>
    <mergeCell ref="B144:J144"/>
    <mergeCell ref="B92:M92"/>
    <mergeCell ref="D110:E110"/>
    <mergeCell ref="B140:M140"/>
    <mergeCell ref="D105:E105"/>
    <mergeCell ref="D106:E106"/>
    <mergeCell ref="D107:E107"/>
    <mergeCell ref="D108:E108"/>
    <mergeCell ref="B96:L96"/>
    <mergeCell ref="B145:L145"/>
    <mergeCell ref="B132:M132"/>
    <mergeCell ref="D109:E109"/>
    <mergeCell ref="B25:M25"/>
    <mergeCell ref="B31:J31"/>
    <mergeCell ref="D15:E15"/>
    <mergeCell ref="A154:M154"/>
    <mergeCell ref="C152:J153"/>
    <mergeCell ref="K152:M153"/>
    <mergeCell ref="A151:M151"/>
    <mergeCell ref="B95:J95"/>
    <mergeCell ref="B18:M18"/>
    <mergeCell ref="B20:J20"/>
    <mergeCell ref="B88:M88"/>
    <mergeCell ref="B90:J90"/>
    <mergeCell ref="B83:J83"/>
    <mergeCell ref="B84:M84"/>
    <mergeCell ref="B86:J86"/>
    <mergeCell ref="B87:L87"/>
    <mergeCell ref="B72:M72"/>
    <mergeCell ref="B49:L49"/>
    <mergeCell ref="B67:L67"/>
    <mergeCell ref="D111:E111"/>
    <mergeCell ref="B112:J112"/>
    <mergeCell ref="B113:M113"/>
    <mergeCell ref="B134:J134"/>
  </mergeCells>
  <phoneticPr fontId="2" type="noConversion"/>
  <printOptions horizontalCentered="1"/>
  <pageMargins left="0.74803149606299213" right="0.74803149606299213" top="0.98425196850393704" bottom="0.39370078740157483" header="0" footer="0"/>
  <pageSetup paperSize="9" scale="77" fitToHeight="0" orientation="landscape" r:id="rId3"/>
  <headerFooter alignWithMargins="0">
    <oddFooter>&amp;CNakup, najem in vzdrževanje licenčne programske opreme - predračun - stran &amp;P od &amp;N</oddFooter>
  </headerFooter>
  <rowBreaks count="7" manualBreakCount="7">
    <brk id="24" max="16383" man="1"/>
    <brk id="32" max="16383" man="1"/>
    <brk id="67" max="16383" man="1"/>
    <brk id="87" max="16383" man="1"/>
    <brk id="102" max="16383" man="1"/>
    <brk id="123" max="12" man="1"/>
    <brk id="145" max="16383" man="1"/>
  </rowBreaks>
  <ignoredErrors>
    <ignoredError sqref="A46:A47 A63 A64:A65 A119:A12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Ponudba</vt:lpstr>
      <vt:lpstr>Ponudba!Besedilo2</vt:lpstr>
      <vt:lpstr>Ponudba!Tiskanje_naslovov</vt:lpstr>
    </vt:vector>
  </TitlesOfParts>
  <Company>Državni zbor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Grašič</dc:creator>
  <cp:lastModifiedBy>Vesel</cp:lastModifiedBy>
  <cp:lastPrinted>2020-04-15T15:08:59Z</cp:lastPrinted>
  <dcterms:created xsi:type="dcterms:W3CDTF">2010-11-15T15:18:54Z</dcterms:created>
  <dcterms:modified xsi:type="dcterms:W3CDTF">2020-04-22T08:39:10Z</dcterms:modified>
</cp:coreProperties>
</file>